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8_trgovanje/02_UPRAVLJANJE TRGA/Revizije/2_Indeksi/SBITOP indeks/06_Sestave/2019/26.6.2019_Izredna/"/>
    </mc:Choice>
  </mc:AlternateContent>
  <xr:revisionPtr revIDLastSave="43" documentId="8_{D9145D57-4DB6-4297-AD28-A51E5F63E69A}" xr6:coauthVersionLast="36" xr6:coauthVersionMax="36" xr10:uidLastSave="{4623231A-AEA0-4044-94C6-B5DE82AE0762}"/>
  <bookViews>
    <workbookView xWindow="0" yWindow="0" windowWidth="17535" windowHeight="7155" xr2:uid="{00000000-000D-0000-FFFF-FFFF00000000}"/>
  </bookViews>
  <sheets>
    <sheet name="SBITOP" sheetId="1" r:id="rId1"/>
  </sheets>
  <externalReferences>
    <externalReference r:id="rId2"/>
    <externalReference r:id="rId3"/>
  </externalReferences>
  <definedNames>
    <definedName name="_xlnm._FilterDatabase" localSheetId="0" hidden="1">SBITOP!$A$8:$I$19</definedName>
    <definedName name="_xlnm.Print_Area" localSheetId="0">SBITOP!$A$1:$I$20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3" i="1"/>
  <c r="E14" i="1"/>
  <c r="E15" i="1"/>
  <c r="E12" i="1"/>
  <c r="E16" i="1"/>
  <c r="E17" i="1"/>
  <c r="E18" i="1"/>
  <c r="E19" i="1"/>
  <c r="E9" i="1"/>
  <c r="D10" i="1"/>
  <c r="D11" i="1"/>
  <c r="D13" i="1"/>
  <c r="D14" i="1"/>
  <c r="D15" i="1"/>
  <c r="D12" i="1"/>
  <c r="D16" i="1"/>
  <c r="D17" i="1"/>
  <c r="D18" i="1"/>
  <c r="D19" i="1"/>
  <c r="D9" i="1"/>
  <c r="H12" i="1" l="1"/>
  <c r="H17" i="1"/>
  <c r="F9" i="1" l="1"/>
  <c r="H9" i="1" s="1"/>
  <c r="F15" i="1" l="1"/>
  <c r="H15" i="1" s="1"/>
  <c r="F13" i="1"/>
  <c r="H13" i="1" s="1"/>
  <c r="F11" i="1"/>
  <c r="H11" i="1" s="1"/>
  <c r="F10" i="1"/>
  <c r="H10" i="1" s="1"/>
  <c r="F18" i="1"/>
  <c r="H18" i="1" s="1"/>
  <c r="F16" i="1"/>
  <c r="H16" i="1" s="1"/>
  <c r="F14" i="1"/>
  <c r="H14" i="1" s="1"/>
  <c r="F19" i="1"/>
  <c r="H19" i="1" s="1"/>
  <c r="H20" i="1" l="1"/>
  <c r="I19" i="1" s="1"/>
  <c r="I12" i="1" l="1"/>
  <c r="I15" i="1"/>
  <c r="I13" i="1"/>
  <c r="I14" i="1"/>
  <c r="I11" i="1"/>
  <c r="I17" i="1"/>
  <c r="I16" i="1"/>
  <c r="I18" i="1"/>
  <c r="I9" i="1"/>
  <c r="I10" i="1"/>
  <c r="I20" i="1" l="1"/>
</calcChain>
</file>

<file path=xl/sharedStrings.xml><?xml version="1.0" encoding="utf-8"?>
<sst xmlns="http://schemas.openxmlformats.org/spreadsheetml/2006/main" count="44" uniqueCount="34">
  <si>
    <t>KRKA</t>
  </si>
  <si>
    <t>KRKG</t>
  </si>
  <si>
    <t>PETROL</t>
  </si>
  <si>
    <t>PETG</t>
  </si>
  <si>
    <t>TELEKOM SLOVENIJE</t>
  </si>
  <si>
    <t>TLSG</t>
  </si>
  <si>
    <t>ZAVAROVALNICA TRIGLAV</t>
  </si>
  <si>
    <t>ZVTG</t>
  </si>
  <si>
    <t>Izdajatelj</t>
  </si>
  <si>
    <t>Trgovalna oznaka</t>
  </si>
  <si>
    <t>Skupaj</t>
  </si>
  <si>
    <t>Število trgovanih delnic</t>
  </si>
  <si>
    <t>Faktor prostega obtoka - FF</t>
  </si>
  <si>
    <t>Faktor delež posamezne delnice - RF</t>
  </si>
  <si>
    <t>Delež</t>
  </si>
  <si>
    <t>POSR</t>
  </si>
  <si>
    <t>POZAVAROVALNICA SAVA</t>
  </si>
  <si>
    <t>LUKA KOPER</t>
  </si>
  <si>
    <t>LKPG</t>
  </si>
  <si>
    <t>Tržna kapitalizacija  prostega obtoka (v EUR)</t>
  </si>
  <si>
    <t>IEKG</t>
  </si>
  <si>
    <t>CICG</t>
  </si>
  <si>
    <t>UKIG</t>
  </si>
  <si>
    <t>KDHR</t>
  </si>
  <si>
    <t>CINKARNA CELJE</t>
  </si>
  <si>
    <t>UNIOR</t>
  </si>
  <si>
    <t>INTEREUROPA</t>
  </si>
  <si>
    <t>KD GROUP</t>
  </si>
  <si>
    <t>Način trgovanja</t>
  </si>
  <si>
    <t>neprekinjeno</t>
  </si>
  <si>
    <t>NLBR</t>
  </si>
  <si>
    <t>NLB</t>
  </si>
  <si>
    <t xml:space="preserve">SESTAVA INDEKSA SBITOP OD 27. 6. 2019 DALJE </t>
  </si>
  <si>
    <r>
      <t xml:space="preserve">Tečaj v EUR </t>
    </r>
    <r>
      <rPr>
        <b/>
        <sz val="7"/>
        <rFont val="Tahoma"/>
        <family val="2"/>
        <charset val="238"/>
      </rPr>
      <t>(26.6.2019)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</si>
</sst>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7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17">
    <xf numFmtId="0" fontId="0" fillId="0" borderId="0" xfId="0"/>
    <xf numFmtId="0" fontId="26" fillId="33" borderId="11" xfId="0" applyFont="1" applyFill="1" applyBorder="1" applyAlignment="1">
      <alignment horizontal="center"/>
    </xf>
    <xf numFmtId="0" fontId="26" fillId="33" borderId="11" xfId="0" applyFont="1" applyFill="1" applyBorder="1" applyAlignment="1">
      <alignment horizontal="center" wrapText="1"/>
    </xf>
    <xf numFmtId="0" fontId="29" fillId="33" borderId="11" xfId="0" applyFont="1" applyFill="1" applyBorder="1"/>
    <xf numFmtId="0" fontId="29" fillId="33" borderId="11" xfId="0" applyFont="1" applyFill="1" applyBorder="1" applyAlignment="1">
      <alignment horizontal="center"/>
    </xf>
    <xf numFmtId="2" fontId="29" fillId="33" borderId="11" xfId="0" applyNumberFormat="1" applyFont="1" applyFill="1" applyBorder="1"/>
    <xf numFmtId="3" fontId="29" fillId="33" borderId="11" xfId="0" applyNumberFormat="1" applyFont="1" applyFill="1" applyBorder="1"/>
    <xf numFmtId="4" fontId="29" fillId="33" borderId="11" xfId="0" applyNumberFormat="1" applyFont="1" applyFill="1" applyBorder="1"/>
    <xf numFmtId="10" fontId="29" fillId="33" borderId="11" xfId="45" applyNumberFormat="1" applyFont="1" applyFill="1" applyBorder="1"/>
    <xf numFmtId="0" fontId="26" fillId="33" borderId="0" xfId="0" applyFont="1" applyFill="1"/>
    <xf numFmtId="0" fontId="27" fillId="33" borderId="0" xfId="0" applyFont="1" applyFill="1"/>
    <xf numFmtId="0" fontId="26" fillId="33" borderId="11" xfId="0" applyFont="1" applyFill="1" applyBorder="1"/>
    <xf numFmtId="2" fontId="26" fillId="33" borderId="11" xfId="0" applyNumberFormat="1" applyFont="1" applyFill="1" applyBorder="1"/>
    <xf numFmtId="3" fontId="26" fillId="33" borderId="11" xfId="0" applyNumberFormat="1" applyFont="1" applyFill="1" applyBorder="1"/>
    <xf numFmtId="4" fontId="26" fillId="33" borderId="11" xfId="0" applyNumberFormat="1" applyFont="1" applyFill="1" applyBorder="1"/>
    <xf numFmtId="3" fontId="30" fillId="33" borderId="11" xfId="0" applyNumberFormat="1" applyFont="1" applyFill="1" applyBorder="1"/>
    <xf numFmtId="10" fontId="30" fillId="33" borderId="11" xfId="45" applyNumberFormat="1" applyFont="1" applyFill="1" applyBorder="1"/>
  </cellXfs>
  <cellStyles count="83">
    <cellStyle name="20% - Accent1 2" xfId="1" xr:uid="{00000000-0005-0000-0000-000000000000}"/>
    <cellStyle name="20% - Accent1 2 2" xfId="55" xr:uid="{00000000-0005-0000-0000-000001000000}"/>
    <cellStyle name="20% - Accent2 2" xfId="2" xr:uid="{00000000-0005-0000-0000-000002000000}"/>
    <cellStyle name="20% - Accent2 2 2" xfId="56" xr:uid="{00000000-0005-0000-0000-000003000000}"/>
    <cellStyle name="20% - Accent3 2" xfId="3" xr:uid="{00000000-0005-0000-0000-000004000000}"/>
    <cellStyle name="20% - Accent3 2 2" xfId="57" xr:uid="{00000000-0005-0000-0000-000005000000}"/>
    <cellStyle name="20% - Accent4 2" xfId="4" xr:uid="{00000000-0005-0000-0000-000006000000}"/>
    <cellStyle name="20% - Accent4 2 2" xfId="58" xr:uid="{00000000-0005-0000-0000-000007000000}"/>
    <cellStyle name="20% - Accent5 2" xfId="5" xr:uid="{00000000-0005-0000-0000-000008000000}"/>
    <cellStyle name="20% - Accent5 2 2" xfId="59" xr:uid="{00000000-0005-0000-0000-000009000000}"/>
    <cellStyle name="20% - Accent6 2" xfId="6" xr:uid="{00000000-0005-0000-0000-00000A000000}"/>
    <cellStyle name="20% - Accent6 2 2" xfId="60" xr:uid="{00000000-0005-0000-0000-00000B000000}"/>
    <cellStyle name="40% - Accent1 2" xfId="7" xr:uid="{00000000-0005-0000-0000-00000C000000}"/>
    <cellStyle name="40% - Accent1 2 2" xfId="61" xr:uid="{00000000-0005-0000-0000-00000D000000}"/>
    <cellStyle name="40% - Accent2 2" xfId="8" xr:uid="{00000000-0005-0000-0000-00000E000000}"/>
    <cellStyle name="40% - Accent2 2 2" xfId="62" xr:uid="{00000000-0005-0000-0000-00000F000000}"/>
    <cellStyle name="40% - Accent3 2" xfId="9" xr:uid="{00000000-0005-0000-0000-000010000000}"/>
    <cellStyle name="40% - Accent3 2 2" xfId="63" xr:uid="{00000000-0005-0000-0000-000011000000}"/>
    <cellStyle name="40% - Accent4 2" xfId="10" xr:uid="{00000000-0005-0000-0000-000012000000}"/>
    <cellStyle name="40% - Accent4 2 2" xfId="64" xr:uid="{00000000-0005-0000-0000-000013000000}"/>
    <cellStyle name="40% - Accent5 2" xfId="11" xr:uid="{00000000-0005-0000-0000-000014000000}"/>
    <cellStyle name="40% - Accent5 2 2" xfId="65" xr:uid="{00000000-0005-0000-0000-000015000000}"/>
    <cellStyle name="40% - Accent6 2" xfId="12" xr:uid="{00000000-0005-0000-0000-000016000000}"/>
    <cellStyle name="40% - Accent6 2 2" xfId="66" xr:uid="{00000000-0005-0000-0000-000017000000}"/>
    <cellStyle name="60% - Accent1 2" xfId="13" xr:uid="{00000000-0005-0000-0000-000018000000}"/>
    <cellStyle name="60% - Accent2 2" xfId="14" xr:uid="{00000000-0005-0000-0000-000019000000}"/>
    <cellStyle name="60% - Accent3 2" xfId="15" xr:uid="{00000000-0005-0000-0000-00001A000000}"/>
    <cellStyle name="60% - Accent4 2" xfId="16" xr:uid="{00000000-0005-0000-0000-00001B000000}"/>
    <cellStyle name="60% - Accent5 2" xfId="17" xr:uid="{00000000-0005-0000-0000-00001C000000}"/>
    <cellStyle name="60% - Accent6 2" xfId="18" xr:uid="{00000000-0005-0000-0000-00001D000000}"/>
    <cellStyle name="Accent1 2" xfId="19" xr:uid="{00000000-0005-0000-0000-00001E000000}"/>
    <cellStyle name="Accent2 2" xfId="20" xr:uid="{00000000-0005-0000-0000-00001F000000}"/>
    <cellStyle name="Accent3 2" xfId="21" xr:uid="{00000000-0005-0000-0000-000020000000}"/>
    <cellStyle name="Accent4 2" xfId="22" xr:uid="{00000000-0005-0000-0000-000021000000}"/>
    <cellStyle name="Accent5 2" xfId="23" xr:uid="{00000000-0005-0000-0000-000022000000}"/>
    <cellStyle name="Accent6 2" xfId="24" xr:uid="{00000000-0005-0000-0000-000023000000}"/>
    <cellStyle name="Bad 2" xfId="25" xr:uid="{00000000-0005-0000-0000-000024000000}"/>
    <cellStyle name="Calculation 2" xfId="26" xr:uid="{00000000-0005-0000-0000-000025000000}"/>
    <cellStyle name="Check Cell 2" xfId="27" xr:uid="{00000000-0005-0000-0000-000026000000}"/>
    <cellStyle name="Comma 2" xfId="28" xr:uid="{00000000-0005-0000-0000-000027000000}"/>
    <cellStyle name="Comma 2 2" xfId="68" xr:uid="{00000000-0005-0000-0000-000028000000}"/>
    <cellStyle name="Comma 3" xfId="67" xr:uid="{00000000-0005-0000-0000-000029000000}"/>
    <cellStyle name="Euro" xfId="29" xr:uid="{00000000-0005-0000-0000-00002A000000}"/>
    <cellStyle name="Euro 2" xfId="70" xr:uid="{00000000-0005-0000-0000-00002B000000}"/>
    <cellStyle name="Euro 3" xfId="71" xr:uid="{00000000-0005-0000-0000-00002C000000}"/>
    <cellStyle name="Euro 4" xfId="72" xr:uid="{00000000-0005-0000-0000-00002D000000}"/>
    <cellStyle name="Euro 5" xfId="69" xr:uid="{00000000-0005-0000-0000-00002E000000}"/>
    <cellStyle name="Explanatory Text 2" xfId="30" xr:uid="{00000000-0005-0000-0000-00002F000000}"/>
    <cellStyle name="Good 2" xfId="31" xr:uid="{00000000-0005-0000-0000-000030000000}"/>
    <cellStyle name="Heading 1 2" xfId="32" xr:uid="{00000000-0005-0000-0000-000031000000}"/>
    <cellStyle name="Heading 2 2" xfId="33" xr:uid="{00000000-0005-0000-0000-000032000000}"/>
    <cellStyle name="Heading 3 2" xfId="34" xr:uid="{00000000-0005-0000-0000-000033000000}"/>
    <cellStyle name="Heading 4 2" xfId="35" xr:uid="{00000000-0005-0000-0000-000034000000}"/>
    <cellStyle name="Input 2" xfId="36" xr:uid="{00000000-0005-0000-0000-000035000000}"/>
    <cellStyle name="Linked Cell 2" xfId="37" xr:uid="{00000000-0005-0000-0000-000036000000}"/>
    <cellStyle name="Naslov" xfId="51" builtinId="15" customBuiltin="1"/>
    <cellStyle name="Navadno" xfId="0" builtinId="0"/>
    <cellStyle name="Neutral 2" xfId="38" xr:uid="{00000000-0005-0000-0000-000039000000}"/>
    <cellStyle name="Normal 2" xfId="39" xr:uid="{00000000-0005-0000-0000-00003A000000}"/>
    <cellStyle name="Normal 2 2" xfId="73" xr:uid="{00000000-0005-0000-0000-00003B000000}"/>
    <cellStyle name="Normal 3" xfId="40" xr:uid="{00000000-0005-0000-0000-00003C000000}"/>
    <cellStyle name="Normal 4" xfId="54" xr:uid="{00000000-0005-0000-0000-00003D000000}"/>
    <cellStyle name="normální_List1" xfId="41" xr:uid="{00000000-0005-0000-0000-00003E000000}"/>
    <cellStyle name="Note 2" xfId="42" xr:uid="{00000000-0005-0000-0000-00003F000000}"/>
    <cellStyle name="Note 2 2" xfId="74" xr:uid="{00000000-0005-0000-0000-000040000000}"/>
    <cellStyle name="ØÂÌÂÊÌ°È_?ËÒÚ1" xfId="43" xr:uid="{00000000-0005-0000-0000-000041000000}"/>
    <cellStyle name="Odstotek" xfId="45" builtinId="5"/>
    <cellStyle name="Output 2" xfId="44" xr:uid="{00000000-0005-0000-0000-000043000000}"/>
    <cellStyle name="Percent 2" xfId="46" xr:uid="{00000000-0005-0000-0000-000044000000}"/>
    <cellStyle name="Percent 2 2" xfId="76" xr:uid="{00000000-0005-0000-0000-000045000000}"/>
    <cellStyle name="Percent 3" xfId="77" xr:uid="{00000000-0005-0000-0000-000046000000}"/>
    <cellStyle name="Percent 4" xfId="78" xr:uid="{00000000-0005-0000-0000-000047000000}"/>
    <cellStyle name="Percent 5" xfId="75" xr:uid="{00000000-0005-0000-0000-000048000000}"/>
    <cellStyle name="Standard_Daten von Rene Stahl_24Mai2005" xfId="47" xr:uid="{00000000-0005-0000-0000-000049000000}"/>
    <cellStyle name="swpBody01" xfId="48" xr:uid="{00000000-0005-0000-0000-00004A000000}"/>
    <cellStyle name="swpClear" xfId="49" xr:uid="{00000000-0005-0000-0000-00004B000000}"/>
    <cellStyle name="swpClear 2" xfId="80" xr:uid="{00000000-0005-0000-0000-00004C000000}"/>
    <cellStyle name="swpClear 3" xfId="81" xr:uid="{00000000-0005-0000-0000-00004D000000}"/>
    <cellStyle name="swpClear 4" xfId="82" xr:uid="{00000000-0005-0000-0000-00004E000000}"/>
    <cellStyle name="swpClear 5" xfId="79" xr:uid="{00000000-0005-0000-0000-00004F000000}"/>
    <cellStyle name="TEST" xfId="50" xr:uid="{00000000-0005-0000-0000-000050000000}"/>
    <cellStyle name="Total 2" xfId="52" xr:uid="{00000000-0005-0000-0000-000051000000}"/>
    <cellStyle name="Warning Text 2" xfId="53" xr:uid="{00000000-0005-0000-0000-00005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  <mruColors>
      <color rgb="FFFF9614"/>
      <color rgb="FFD100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133350</xdr:rowOff>
    </xdr:from>
    <xdr:to>
      <xdr:col>5</xdr:col>
      <xdr:colOff>116417</xdr:colOff>
      <xdr:row>3</xdr:row>
      <xdr:rowOff>53878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133350"/>
          <a:ext cx="1583266" cy="4063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8_trgovanje/02_UPRAVLJANJE%20TRGA/Revizije/2_Indeksi/SBITOP%20indeks/05_Revizije/2019/Izredna%20revizija/26.6.2019_zmanj&#353;anje%20&#353;t.VP_CICG/index_review_2019062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8_trgovanje/02_UPRAVLJANJE%20TRGA/Indeksi/05_Revizije/2018/Redna%20revizija/2018-12-20/index_review_20181220_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_SBITOP"/>
    </sheetNames>
    <sheetDataSet>
      <sheetData sheetId="0">
        <row r="3">
          <cell r="A3" t="str">
            <v>Insert code:</v>
          </cell>
          <cell r="B3" t="str">
            <v>Insert q:</v>
          </cell>
          <cell r="C3" t="str">
            <v>Insert p:</v>
          </cell>
        </row>
        <row r="4">
          <cell r="A4" t="str">
            <v>KRKG</v>
          </cell>
          <cell r="B4">
            <v>32793448</v>
          </cell>
          <cell r="C4">
            <v>63</v>
          </cell>
        </row>
        <row r="5">
          <cell r="A5" t="str">
            <v>TLSG</v>
          </cell>
          <cell r="B5">
            <v>6535478</v>
          </cell>
          <cell r="C5">
            <v>62.6</v>
          </cell>
        </row>
        <row r="6">
          <cell r="A6" t="str">
            <v>PETG</v>
          </cell>
          <cell r="B6">
            <v>2086301</v>
          </cell>
          <cell r="C6">
            <v>359</v>
          </cell>
        </row>
        <row r="7">
          <cell r="A7" t="str">
            <v>POSR</v>
          </cell>
          <cell r="B7">
            <v>17219662</v>
          </cell>
          <cell r="C7">
            <v>16.899999999999999</v>
          </cell>
        </row>
        <row r="8">
          <cell r="A8" t="str">
            <v>NLBR</v>
          </cell>
          <cell r="B8">
            <v>20000000</v>
          </cell>
          <cell r="C8">
            <v>59.6</v>
          </cell>
        </row>
        <row r="9">
          <cell r="A9" t="str">
            <v>ZVTG</v>
          </cell>
          <cell r="B9">
            <v>22735148</v>
          </cell>
          <cell r="C9">
            <v>32</v>
          </cell>
        </row>
        <row r="10">
          <cell r="A10" t="str">
            <v>LKPG</v>
          </cell>
          <cell r="B10">
            <v>14000000</v>
          </cell>
          <cell r="C10">
            <v>28.9</v>
          </cell>
        </row>
        <row r="11">
          <cell r="A11" t="str">
            <v>IEKG</v>
          </cell>
          <cell r="B11">
            <v>16830838</v>
          </cell>
          <cell r="C11">
            <v>2.58</v>
          </cell>
        </row>
        <row r="12">
          <cell r="A12" t="str">
            <v>CICG</v>
          </cell>
          <cell r="B12">
            <v>807977</v>
          </cell>
          <cell r="C12">
            <v>188</v>
          </cell>
        </row>
        <row r="13">
          <cell r="A13" t="str">
            <v>UKIG</v>
          </cell>
          <cell r="B13">
            <v>2838414</v>
          </cell>
          <cell r="C13">
            <v>15.5</v>
          </cell>
        </row>
        <row r="14">
          <cell r="A14" t="str">
            <v>KDHR</v>
          </cell>
          <cell r="B14">
            <v>2675640</v>
          </cell>
          <cell r="C14">
            <v>86.5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_SBITOP"/>
      <sheetName val="Price list"/>
    </sheetNames>
    <sheetDataSet>
      <sheetData sheetId="0" refreshError="1">
        <row r="1">
          <cell r="A1" t="str">
            <v>RF weighting factor / BTS input calculation:</v>
          </cell>
        </row>
        <row r="3">
          <cell r="A3" t="str">
            <v>Insert code:</v>
          </cell>
          <cell r="B3" t="str">
            <v>Insert q:</v>
          </cell>
          <cell r="C3" t="str">
            <v>Insert p:</v>
          </cell>
          <cell r="D3" t="str">
            <v>Insert FF:</v>
          </cell>
        </row>
        <row r="4">
          <cell r="A4" t="str">
            <v>KRKG</v>
          </cell>
          <cell r="B4">
            <v>32793448</v>
          </cell>
          <cell r="C4">
            <v>56.4</v>
          </cell>
          <cell r="D4">
            <v>0.8</v>
          </cell>
        </row>
        <row r="5">
          <cell r="A5" t="str">
            <v>TLSG</v>
          </cell>
          <cell r="B5">
            <v>6535478</v>
          </cell>
          <cell r="C5">
            <v>58.8</v>
          </cell>
          <cell r="D5">
            <v>0.4</v>
          </cell>
        </row>
        <row r="6">
          <cell r="A6" t="str">
            <v>PETG</v>
          </cell>
          <cell r="B6">
            <v>2086301</v>
          </cell>
          <cell r="C6">
            <v>310</v>
          </cell>
          <cell r="D6">
            <v>0.7</v>
          </cell>
        </row>
        <row r="7">
          <cell r="A7" t="str">
            <v>POSR</v>
          </cell>
          <cell r="B7">
            <v>17219662</v>
          </cell>
          <cell r="C7">
            <v>14.9</v>
          </cell>
          <cell r="D7">
            <v>0.6</v>
          </cell>
        </row>
        <row r="8">
          <cell r="A8" t="str">
            <v>NLBR</v>
          </cell>
          <cell r="B8">
            <v>20000000</v>
          </cell>
          <cell r="C8">
            <v>57</v>
          </cell>
          <cell r="D8">
            <v>0.1</v>
          </cell>
        </row>
        <row r="9">
          <cell r="A9" t="str">
            <v>ZVTG</v>
          </cell>
          <cell r="B9">
            <v>22735148</v>
          </cell>
          <cell r="C9">
            <v>29.5</v>
          </cell>
          <cell r="D9">
            <v>0.4</v>
          </cell>
        </row>
        <row r="10">
          <cell r="A10" t="str">
            <v>LKPG</v>
          </cell>
          <cell r="B10">
            <v>14000000</v>
          </cell>
          <cell r="C10">
            <v>26</v>
          </cell>
          <cell r="D10">
            <v>0.4</v>
          </cell>
        </row>
        <row r="11">
          <cell r="A11" t="str">
            <v>IEKG</v>
          </cell>
          <cell r="B11">
            <v>16830838</v>
          </cell>
          <cell r="C11">
            <v>2.6</v>
          </cell>
          <cell r="D11">
            <v>0.5</v>
          </cell>
        </row>
        <row r="12">
          <cell r="A12" t="str">
            <v>CICG</v>
          </cell>
          <cell r="B12">
            <v>814626</v>
          </cell>
          <cell r="C12">
            <v>178</v>
          </cell>
          <cell r="D12">
            <v>0.6</v>
          </cell>
        </row>
        <row r="13">
          <cell r="A13" t="str">
            <v>UKIG</v>
          </cell>
          <cell r="B13">
            <v>2838414</v>
          </cell>
          <cell r="C13">
            <v>15.2</v>
          </cell>
          <cell r="D13">
            <v>0.5</v>
          </cell>
        </row>
        <row r="14">
          <cell r="A14" t="str">
            <v>KDHR</v>
          </cell>
          <cell r="B14">
            <v>2675640</v>
          </cell>
          <cell r="C14">
            <v>57</v>
          </cell>
          <cell r="D14">
            <v>0.3</v>
          </cell>
        </row>
        <row r="15">
          <cell r="A15">
            <v>11</v>
          </cell>
        </row>
        <row r="16">
          <cell r="A16" t="str">
            <v>5-15 constituents methodology limit</v>
          </cell>
        </row>
        <row r="19">
          <cell r="A19" t="str">
            <v>vzeti tečaje in št. delnic na dan 19.12.2018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20"/>
  <sheetViews>
    <sheetView tabSelected="1" view="pageBreakPreview" zoomScaleNormal="100" zoomScaleSheetLayoutView="100" workbookViewId="0">
      <selection activeCell="G25" sqref="G25"/>
    </sheetView>
  </sheetViews>
  <sheetFormatPr defaultRowHeight="12.75"/>
  <cols>
    <col min="1" max="1" width="21.28515625" style="10" customWidth="1"/>
    <col min="2" max="2" width="10.140625" style="10" bestFit="1" customWidth="1"/>
    <col min="3" max="3" width="10.140625" style="10" customWidth="1"/>
    <col min="4" max="4" width="11.5703125" style="10" customWidth="1"/>
    <col min="5" max="5" width="11.85546875" style="10" customWidth="1"/>
    <col min="6" max="6" width="11.5703125" style="10" customWidth="1"/>
    <col min="7" max="7" width="13.140625" style="10" customWidth="1"/>
    <col min="8" max="8" width="12.5703125" style="10" customWidth="1"/>
    <col min="9" max="9" width="8.42578125" style="10" customWidth="1"/>
    <col min="10" max="16384" width="9.140625" style="10"/>
  </cols>
  <sheetData>
    <row r="6" spans="1:9">
      <c r="A6" s="9" t="s">
        <v>32</v>
      </c>
    </row>
    <row r="7" spans="1:9">
      <c r="A7" s="9"/>
    </row>
    <row r="8" spans="1:9" ht="64.5" customHeight="1">
      <c r="A8" s="1" t="s">
        <v>8</v>
      </c>
      <c r="B8" s="2" t="s">
        <v>9</v>
      </c>
      <c r="C8" s="2" t="s">
        <v>28</v>
      </c>
      <c r="D8" s="2" t="s">
        <v>33</v>
      </c>
      <c r="E8" s="2" t="s">
        <v>11</v>
      </c>
      <c r="F8" s="2" t="s">
        <v>12</v>
      </c>
      <c r="G8" s="2" t="s">
        <v>13</v>
      </c>
      <c r="H8" s="2" t="s">
        <v>19</v>
      </c>
      <c r="I8" s="2" t="s">
        <v>14</v>
      </c>
    </row>
    <row r="9" spans="1:9">
      <c r="A9" s="3" t="s">
        <v>0</v>
      </c>
      <c r="B9" s="3" t="s">
        <v>1</v>
      </c>
      <c r="C9" s="4" t="s">
        <v>29</v>
      </c>
      <c r="D9" s="5">
        <f>VLOOKUP(B9,[1]comp_SBITOP!$A$3:$C$14,3,0)</f>
        <v>63</v>
      </c>
      <c r="E9" s="6">
        <f>VLOOKUP(B9,[1]comp_SBITOP!$A$3:$B$14,2,0)</f>
        <v>32793448</v>
      </c>
      <c r="F9" s="7">
        <f>VLOOKUP(B9,[2]comp_SBITOP!$A$1:$D$65536,4,0)</f>
        <v>0.8</v>
      </c>
      <c r="G9" s="7">
        <v>0.44</v>
      </c>
      <c r="H9" s="6">
        <f t="shared" ref="H9:H19" si="0">D9*E9*F9*G9</f>
        <v>727227502.84800005</v>
      </c>
      <c r="I9" s="8">
        <f t="shared" ref="I9:I19" si="1">H9/$H$20</f>
        <v>0.29536178047186851</v>
      </c>
    </row>
    <row r="10" spans="1:9">
      <c r="A10" s="3" t="s">
        <v>2</v>
      </c>
      <c r="B10" s="3" t="s">
        <v>3</v>
      </c>
      <c r="C10" s="4" t="s">
        <v>29</v>
      </c>
      <c r="D10" s="5">
        <f>VLOOKUP(B10,[1]comp_SBITOP!$A$3:$C$14,3,0)</f>
        <v>359</v>
      </c>
      <c r="E10" s="6">
        <f>VLOOKUP(B10,[1]comp_SBITOP!$A$3:$B$14,2,0)</f>
        <v>2086301</v>
      </c>
      <c r="F10" s="7">
        <f>VLOOKUP(B10,[2]comp_SBITOP!$A$1:$D$65536,4,0)</f>
        <v>0.7</v>
      </c>
      <c r="G10" s="7">
        <v>1</v>
      </c>
      <c r="H10" s="6">
        <f t="shared" si="0"/>
        <v>524287441.29999995</v>
      </c>
      <c r="I10" s="8">
        <f t="shared" si="1"/>
        <v>0.21293814045117987</v>
      </c>
    </row>
    <row r="11" spans="1:9">
      <c r="A11" s="3" t="s">
        <v>6</v>
      </c>
      <c r="B11" s="3" t="s">
        <v>7</v>
      </c>
      <c r="C11" s="4" t="s">
        <v>29</v>
      </c>
      <c r="D11" s="5">
        <f>VLOOKUP(B11,[1]comp_SBITOP!$A$3:$C$14,3,0)</f>
        <v>32</v>
      </c>
      <c r="E11" s="6">
        <f>VLOOKUP(B11,[1]comp_SBITOP!$A$3:$B$14,2,0)</f>
        <v>22735148</v>
      </c>
      <c r="F11" s="7">
        <f>VLOOKUP(B11,[2]comp_SBITOP!$A$1:$D$65536,4,0)</f>
        <v>0.4</v>
      </c>
      <c r="G11" s="7">
        <v>1</v>
      </c>
      <c r="H11" s="6">
        <f t="shared" si="0"/>
        <v>291009894.40000004</v>
      </c>
      <c r="I11" s="8">
        <f t="shared" si="1"/>
        <v>0.11819300041362681</v>
      </c>
    </row>
    <row r="12" spans="1:9">
      <c r="A12" s="3" t="s">
        <v>31</v>
      </c>
      <c r="B12" s="3" t="s">
        <v>30</v>
      </c>
      <c r="C12" s="4" t="s">
        <v>29</v>
      </c>
      <c r="D12" s="5">
        <f>VLOOKUP(B12,[1]comp_SBITOP!$A$3:$C$14,3,0)</f>
        <v>59.6</v>
      </c>
      <c r="E12" s="6">
        <f>VLOOKUP(B12,[1]comp_SBITOP!$A$3:$B$14,2,0)</f>
        <v>20000000</v>
      </c>
      <c r="F12" s="7">
        <v>0.2</v>
      </c>
      <c r="G12" s="7">
        <v>1</v>
      </c>
      <c r="H12" s="6">
        <f t="shared" si="0"/>
        <v>238400000</v>
      </c>
      <c r="I12" s="8">
        <f t="shared" si="1"/>
        <v>9.682561260229311E-2</v>
      </c>
    </row>
    <row r="13" spans="1:9">
      <c r="A13" s="3" t="s">
        <v>16</v>
      </c>
      <c r="B13" s="3" t="s">
        <v>15</v>
      </c>
      <c r="C13" s="4" t="s">
        <v>29</v>
      </c>
      <c r="D13" s="5">
        <f>VLOOKUP(B13,[1]comp_SBITOP!$A$3:$C$14,3,0)</f>
        <v>16.899999999999999</v>
      </c>
      <c r="E13" s="6">
        <f>VLOOKUP(B13,[1]comp_SBITOP!$A$3:$B$14,2,0)</f>
        <v>17219662</v>
      </c>
      <c r="F13" s="7">
        <f>VLOOKUP(B13,[2]comp_SBITOP!$A$1:$D$65536,4,0)</f>
        <v>0.6</v>
      </c>
      <c r="G13" s="7">
        <v>1</v>
      </c>
      <c r="H13" s="6">
        <f t="shared" si="0"/>
        <v>174607372.67999998</v>
      </c>
      <c r="I13" s="8">
        <f t="shared" si="1"/>
        <v>7.0916383492524729E-2</v>
      </c>
    </row>
    <row r="14" spans="1:9">
      <c r="A14" s="3" t="s">
        <v>4</v>
      </c>
      <c r="B14" s="3" t="s">
        <v>5</v>
      </c>
      <c r="C14" s="4" t="s">
        <v>29</v>
      </c>
      <c r="D14" s="5">
        <f>VLOOKUP(B14,[1]comp_SBITOP!$A$3:$C$14,3,0)</f>
        <v>62.6</v>
      </c>
      <c r="E14" s="6">
        <f>VLOOKUP(B14,[1]comp_SBITOP!$A$3:$B$14,2,0)</f>
        <v>6535478</v>
      </c>
      <c r="F14" s="7">
        <f>VLOOKUP(B14,[2]comp_SBITOP!$A$1:$D$65536,4,0)</f>
        <v>0.4</v>
      </c>
      <c r="G14" s="7">
        <v>1</v>
      </c>
      <c r="H14" s="6">
        <f t="shared" si="0"/>
        <v>163648369.12</v>
      </c>
      <c r="I14" s="8">
        <f t="shared" si="1"/>
        <v>6.6465409359942051E-2</v>
      </c>
    </row>
    <row r="15" spans="1:9">
      <c r="A15" s="3" t="s">
        <v>17</v>
      </c>
      <c r="B15" s="5" t="s">
        <v>18</v>
      </c>
      <c r="C15" s="4" t="s">
        <v>29</v>
      </c>
      <c r="D15" s="5">
        <f>VLOOKUP(B15,[1]comp_SBITOP!$A$3:$C$14,3,0)</f>
        <v>28.9</v>
      </c>
      <c r="E15" s="6">
        <f>VLOOKUP(B15,[1]comp_SBITOP!$A$3:$B$14,2,0)</f>
        <v>14000000</v>
      </c>
      <c r="F15" s="7">
        <f>VLOOKUP(B15,[2]comp_SBITOP!$A$1:$D$65536,4,0)</f>
        <v>0.4</v>
      </c>
      <c r="G15" s="7">
        <v>1</v>
      </c>
      <c r="H15" s="6">
        <f t="shared" si="0"/>
        <v>161840000</v>
      </c>
      <c r="I15" s="8">
        <f t="shared" si="1"/>
        <v>6.5730944394107024E-2</v>
      </c>
    </row>
    <row r="16" spans="1:9">
      <c r="A16" s="3" t="s">
        <v>24</v>
      </c>
      <c r="B16" s="3" t="s">
        <v>21</v>
      </c>
      <c r="C16" s="4" t="s">
        <v>29</v>
      </c>
      <c r="D16" s="5">
        <f>VLOOKUP(B16,[1]comp_SBITOP!$A$3:$C$14,3,0)</f>
        <v>188</v>
      </c>
      <c r="E16" s="6">
        <f>VLOOKUP(B16,[1]comp_SBITOP!$A$3:$B$14,2,0)</f>
        <v>807977</v>
      </c>
      <c r="F16" s="7">
        <f>VLOOKUP(B16,[2]comp_SBITOP!$A$1:$D$65536,4,0)</f>
        <v>0.6</v>
      </c>
      <c r="G16" s="7">
        <v>1</v>
      </c>
      <c r="H16" s="6">
        <f t="shared" si="0"/>
        <v>91139805.599999994</v>
      </c>
      <c r="I16" s="8">
        <f t="shared" si="1"/>
        <v>3.7016222775477781E-2</v>
      </c>
    </row>
    <row r="17" spans="1:9">
      <c r="A17" s="3" t="s">
        <v>27</v>
      </c>
      <c r="B17" s="3" t="s">
        <v>23</v>
      </c>
      <c r="C17" s="4" t="s">
        <v>29</v>
      </c>
      <c r="D17" s="5">
        <f>VLOOKUP(B17,[1]comp_SBITOP!$A$3:$C$14,3,0)</f>
        <v>86.5</v>
      </c>
      <c r="E17" s="6">
        <f>VLOOKUP(B17,[1]comp_SBITOP!$A$3:$B$14,2,0)</f>
        <v>2675640</v>
      </c>
      <c r="F17" s="7">
        <v>0.2</v>
      </c>
      <c r="G17" s="7">
        <v>1</v>
      </c>
      <c r="H17" s="6">
        <f t="shared" si="0"/>
        <v>46288572</v>
      </c>
      <c r="I17" s="8">
        <f t="shared" si="1"/>
        <v>1.8799997233160032E-2</v>
      </c>
    </row>
    <row r="18" spans="1:9">
      <c r="A18" s="3" t="s">
        <v>25</v>
      </c>
      <c r="B18" s="3" t="s">
        <v>22</v>
      </c>
      <c r="C18" s="4" t="s">
        <v>29</v>
      </c>
      <c r="D18" s="5">
        <f>VLOOKUP(B18,[1]comp_SBITOP!$A$3:$C$14,3,0)</f>
        <v>15.5</v>
      </c>
      <c r="E18" s="6">
        <f>VLOOKUP(B18,[1]comp_SBITOP!$A$3:$B$14,2,0)</f>
        <v>2838414</v>
      </c>
      <c r="F18" s="7">
        <f>VLOOKUP(B18,[2]comp_SBITOP!$A$1:$D$65536,4,0)</f>
        <v>0.5</v>
      </c>
      <c r="G18" s="7">
        <v>1</v>
      </c>
      <c r="H18" s="6">
        <f t="shared" si="0"/>
        <v>21997708.5</v>
      </c>
      <c r="I18" s="8">
        <f t="shared" si="1"/>
        <v>8.9343187976475263E-3</v>
      </c>
    </row>
    <row r="19" spans="1:9">
      <c r="A19" s="3" t="s">
        <v>26</v>
      </c>
      <c r="B19" s="3" t="s">
        <v>20</v>
      </c>
      <c r="C19" s="4" t="s">
        <v>29</v>
      </c>
      <c r="D19" s="5">
        <f>VLOOKUP(B19,[1]comp_SBITOP!$A$3:$C$14,3,0)</f>
        <v>2.58</v>
      </c>
      <c r="E19" s="6">
        <f>VLOOKUP(B19,[1]comp_SBITOP!$A$3:$B$14,2,0)</f>
        <v>16830838</v>
      </c>
      <c r="F19" s="7">
        <f>VLOOKUP(B19,[2]comp_SBITOP!$A$1:$D$65536,4,0)</f>
        <v>0.5</v>
      </c>
      <c r="G19" s="7">
        <v>1</v>
      </c>
      <c r="H19" s="6">
        <f t="shared" si="0"/>
        <v>21711781.02</v>
      </c>
      <c r="I19" s="8">
        <f t="shared" si="1"/>
        <v>8.8181900081725686E-3</v>
      </c>
    </row>
    <row r="20" spans="1:9">
      <c r="A20" s="11" t="s">
        <v>10</v>
      </c>
      <c r="B20" s="11"/>
      <c r="C20" s="11"/>
      <c r="D20" s="12"/>
      <c r="E20" s="13"/>
      <c r="F20" s="14"/>
      <c r="G20" s="14"/>
      <c r="H20" s="15">
        <f>SUM(H9:H19)</f>
        <v>2462158447.4679999</v>
      </c>
      <c r="I20" s="16">
        <f>SUM(I9:I19)</f>
        <v>0.99999999999999989</v>
      </c>
    </row>
  </sheetData>
  <autoFilter ref="A8:I19" xr:uid="{00000000-0009-0000-0000-000000000000}">
    <sortState ref="A9:I19">
      <sortCondition descending="1" ref="H8:H19"/>
    </sortState>
  </autoFilter>
  <sortState ref="A9:I19">
    <sortCondition descending="1" ref="I9:I19"/>
  </sortState>
  <phoneticPr fontId="0" type="noConversion"/>
  <pageMargins left="0.75" right="0.75" top="1" bottom="1" header="0.5" footer="0.5"/>
  <pageSetup paperSize="9" scale="7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7" ma:contentTypeDescription="Excel 2007+ type, xlsx" ma:contentTypeScope="" ma:versionID="1a8abc40cb096ed8f25bf38f2f1e7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e2810712a1197def90a81e230d4ed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76A29F-5D68-414F-A8D7-11682CF5D8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AEE7BD-D7E5-4AFA-8D76-49AEF1E43900}"/>
</file>

<file path=customXml/itemProps3.xml><?xml version="1.0" encoding="utf-8"?>
<ds:datastoreItem xmlns:ds="http://schemas.openxmlformats.org/officeDocument/2006/customXml" ds:itemID="{AD5EF4DC-BC97-4662-B397-2EF124DFF9C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SBITOP</vt:lpstr>
      <vt:lpstr>SBITOP!Področje_tiskanja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Schäffer</dc:creator>
  <cp:lastModifiedBy>Natalija Perkovič</cp:lastModifiedBy>
  <cp:lastPrinted>2019-06-26T13:23:04Z</cp:lastPrinted>
  <dcterms:created xsi:type="dcterms:W3CDTF">2010-06-16T08:05:56Z</dcterms:created>
  <dcterms:modified xsi:type="dcterms:W3CDTF">2019-06-26T13:25:22Z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0x01010094D0CD6A555DDE498F2EBC43614C9CE1000EA8B6047E6138409962A82C2D13ECBF</vt:lpwstr>
  </property>
</Properties>
</file>