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19/26.6.2019_Izredna/"/>
    </mc:Choice>
  </mc:AlternateContent>
  <xr:revisionPtr revIDLastSave="43" documentId="8_{D9145D57-4DB6-4297-AD28-A51E5F63E69A}" xr6:coauthVersionLast="36" xr6:coauthVersionMax="36" xr10:uidLastSave="{4623231A-AEA0-4044-94C6-B5DE82AE0762}"/>
  <bookViews>
    <workbookView xWindow="0" yWindow="0" windowWidth="17535" windowHeight="7155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SBITOP!$A$8:$I$19</definedName>
    <definedName name="_xlnm.Print_Area" localSheetId="0">SBITOP!$A$1:$I$20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3" i="1"/>
  <c r="E14" i="1"/>
  <c r="E15" i="1"/>
  <c r="E12" i="1"/>
  <c r="E16" i="1"/>
  <c r="E17" i="1"/>
  <c r="E18" i="1"/>
  <c r="E19" i="1"/>
  <c r="E9" i="1"/>
  <c r="D10" i="1"/>
  <c r="D11" i="1"/>
  <c r="D13" i="1"/>
  <c r="D14" i="1"/>
  <c r="D15" i="1"/>
  <c r="D12" i="1"/>
  <c r="D16" i="1"/>
  <c r="D17" i="1"/>
  <c r="D18" i="1"/>
  <c r="D19" i="1"/>
  <c r="D9" i="1"/>
  <c r="H12" i="1" l="1"/>
  <c r="H17" i="1"/>
  <c r="F9" i="1" l="1"/>
  <c r="H9" i="1" s="1"/>
  <c r="F15" i="1" l="1"/>
  <c r="H15" i="1" s="1"/>
  <c r="F13" i="1"/>
  <c r="H13" i="1" s="1"/>
  <c r="F11" i="1"/>
  <c r="H11" i="1" s="1"/>
  <c r="F10" i="1"/>
  <c r="H10" i="1" s="1"/>
  <c r="F18" i="1"/>
  <c r="H18" i="1" s="1"/>
  <c r="F16" i="1"/>
  <c r="H16" i="1" s="1"/>
  <c r="F14" i="1"/>
  <c r="H14" i="1" s="1"/>
  <c r="F19" i="1"/>
  <c r="H19" i="1" s="1"/>
  <c r="H20" i="1" l="1"/>
  <c r="I19" i="1" s="1"/>
  <c r="I12" i="1" l="1"/>
  <c r="I15" i="1"/>
  <c r="I13" i="1"/>
  <c r="I14" i="1"/>
  <c r="I11" i="1"/>
  <c r="I17" i="1"/>
  <c r="I16" i="1"/>
  <c r="I18" i="1"/>
  <c r="I9" i="1"/>
  <c r="I10" i="1"/>
  <c r="I20" i="1" l="1"/>
</calcChain>
</file>

<file path=xl/sharedStrings.xml><?xml version="1.0" encoding="utf-8"?>
<sst xmlns="http://schemas.openxmlformats.org/spreadsheetml/2006/main" count="44" uniqueCount="34">
  <si>
    <t>KRKA</t>
  </si>
  <si>
    <t>KRKG</t>
  </si>
  <si>
    <t>PETROL</t>
  </si>
  <si>
    <t>PETG</t>
  </si>
  <si>
    <t>TELEKOM SLOVENIJE</t>
  </si>
  <si>
    <t>TLSG</t>
  </si>
  <si>
    <t>ZAVAROVALNICA TRIGLAV</t>
  </si>
  <si>
    <t>ZVTG</t>
  </si>
  <si>
    <t>Izdajatelj</t>
  </si>
  <si>
    <t>Trgovalna oznaka</t>
  </si>
  <si>
    <t>Skupaj</t>
  </si>
  <si>
    <t>Število trgovanih delnic</t>
  </si>
  <si>
    <t>Faktor prostega obtoka - FF</t>
  </si>
  <si>
    <t>Faktor delež posamezne delnice - RF</t>
  </si>
  <si>
    <t>Delež</t>
  </si>
  <si>
    <t>POSR</t>
  </si>
  <si>
    <t>POZAVAROVALNICA SAVA</t>
  </si>
  <si>
    <t>LUKA KOPER</t>
  </si>
  <si>
    <t>LKPG</t>
  </si>
  <si>
    <t>Tržna kapitalizacija  prostega obtoka (v EUR)</t>
  </si>
  <si>
    <t>IEKG</t>
  </si>
  <si>
    <t>CICG</t>
  </si>
  <si>
    <t>UKIG</t>
  </si>
  <si>
    <t>KDHR</t>
  </si>
  <si>
    <t>CINKARNA CELJE</t>
  </si>
  <si>
    <t>UNIOR</t>
  </si>
  <si>
    <t>INTEREUROPA</t>
  </si>
  <si>
    <t>KD GROUP</t>
  </si>
  <si>
    <t>Način trgovanja</t>
  </si>
  <si>
    <t>neprekinjeno</t>
  </si>
  <si>
    <t>NLBR</t>
  </si>
  <si>
    <t>NLB</t>
  </si>
  <si>
    <t xml:space="preserve">SESTAVA INDEKSA SBITOP OD 27. 6. 2019 DALJE </t>
  </si>
  <si>
    <r>
      <t xml:space="preserve">Tečaj v EUR </t>
    </r>
    <r>
      <rPr>
        <b/>
        <sz val="7"/>
        <rFont val="Tahoma"/>
        <family val="2"/>
        <charset val="238"/>
      </rPr>
      <t>(26.6.2019)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</si>
</sst>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7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116417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19/Izredna%20revizija/26.6.2019_zmanj&#353;anje%20&#353;t.VP_CICG/index_review_201906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_trgovanje/02_UPRAVLJANJE%20TRGA/Indeksi/05_Revizije/2018/Redna%20revizija/2018-12-20/index_review_20181220_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</sheetNames>
    <sheetDataSet>
      <sheetData sheetId="0">
        <row r="3">
          <cell r="A3" t="str">
            <v>Insert code:</v>
          </cell>
          <cell r="B3" t="str">
            <v>Insert q:</v>
          </cell>
          <cell r="C3" t="str">
            <v>Insert p:</v>
          </cell>
        </row>
        <row r="4">
          <cell r="A4" t="str">
            <v>KRKG</v>
          </cell>
          <cell r="B4">
            <v>32793448</v>
          </cell>
          <cell r="C4">
            <v>63</v>
          </cell>
        </row>
        <row r="5">
          <cell r="A5" t="str">
            <v>TLSG</v>
          </cell>
          <cell r="B5">
            <v>6535478</v>
          </cell>
          <cell r="C5">
            <v>62.6</v>
          </cell>
        </row>
        <row r="6">
          <cell r="A6" t="str">
            <v>PETG</v>
          </cell>
          <cell r="B6">
            <v>2086301</v>
          </cell>
          <cell r="C6">
            <v>359</v>
          </cell>
        </row>
        <row r="7">
          <cell r="A7" t="str">
            <v>POSR</v>
          </cell>
          <cell r="B7">
            <v>17219662</v>
          </cell>
          <cell r="C7">
            <v>16.899999999999999</v>
          </cell>
        </row>
        <row r="8">
          <cell r="A8" t="str">
            <v>NLBR</v>
          </cell>
          <cell r="B8">
            <v>20000000</v>
          </cell>
          <cell r="C8">
            <v>59.6</v>
          </cell>
        </row>
        <row r="9">
          <cell r="A9" t="str">
            <v>ZVTG</v>
          </cell>
          <cell r="B9">
            <v>22735148</v>
          </cell>
          <cell r="C9">
            <v>32</v>
          </cell>
        </row>
        <row r="10">
          <cell r="A10" t="str">
            <v>LKPG</v>
          </cell>
          <cell r="B10">
            <v>14000000</v>
          </cell>
          <cell r="C10">
            <v>28.9</v>
          </cell>
        </row>
        <row r="11">
          <cell r="A11" t="str">
            <v>IEKG</v>
          </cell>
          <cell r="B11">
            <v>16830838</v>
          </cell>
          <cell r="C11">
            <v>2.58</v>
          </cell>
        </row>
        <row r="12">
          <cell r="A12" t="str">
            <v>CICG</v>
          </cell>
          <cell r="B12">
            <v>807977</v>
          </cell>
          <cell r="C12">
            <v>188</v>
          </cell>
        </row>
        <row r="13">
          <cell r="A13" t="str">
            <v>UKIG</v>
          </cell>
          <cell r="B13">
            <v>2838414</v>
          </cell>
          <cell r="C13">
            <v>15.5</v>
          </cell>
        </row>
        <row r="14">
          <cell r="A14" t="str">
            <v>KDHR</v>
          </cell>
          <cell r="B14">
            <v>2675640</v>
          </cell>
          <cell r="C14">
            <v>86.5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  <sheetName val="Price list"/>
    </sheetNames>
    <sheetDataSet>
      <sheetData sheetId="0" refreshError="1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</row>
        <row r="4">
          <cell r="A4" t="str">
            <v>KRKG</v>
          </cell>
          <cell r="B4">
            <v>32793448</v>
          </cell>
          <cell r="C4">
            <v>56.4</v>
          </cell>
          <cell r="D4">
            <v>0.8</v>
          </cell>
        </row>
        <row r="5">
          <cell r="A5" t="str">
            <v>TLSG</v>
          </cell>
          <cell r="B5">
            <v>6535478</v>
          </cell>
          <cell r="C5">
            <v>58.8</v>
          </cell>
          <cell r="D5">
            <v>0.4</v>
          </cell>
        </row>
        <row r="6">
          <cell r="A6" t="str">
            <v>PETG</v>
          </cell>
          <cell r="B6">
            <v>2086301</v>
          </cell>
          <cell r="C6">
            <v>310</v>
          </cell>
          <cell r="D6">
            <v>0.7</v>
          </cell>
        </row>
        <row r="7">
          <cell r="A7" t="str">
            <v>POSR</v>
          </cell>
          <cell r="B7">
            <v>17219662</v>
          </cell>
          <cell r="C7">
            <v>14.9</v>
          </cell>
          <cell r="D7">
            <v>0.6</v>
          </cell>
        </row>
        <row r="8">
          <cell r="A8" t="str">
            <v>NLBR</v>
          </cell>
          <cell r="B8">
            <v>20000000</v>
          </cell>
          <cell r="C8">
            <v>57</v>
          </cell>
          <cell r="D8">
            <v>0.1</v>
          </cell>
        </row>
        <row r="9">
          <cell r="A9" t="str">
            <v>ZVTG</v>
          </cell>
          <cell r="B9">
            <v>22735148</v>
          </cell>
          <cell r="C9">
            <v>29.5</v>
          </cell>
          <cell r="D9">
            <v>0.4</v>
          </cell>
        </row>
        <row r="10">
          <cell r="A10" t="str">
            <v>LKPG</v>
          </cell>
          <cell r="B10">
            <v>14000000</v>
          </cell>
          <cell r="C10">
            <v>26</v>
          </cell>
          <cell r="D10">
            <v>0.4</v>
          </cell>
        </row>
        <row r="11">
          <cell r="A11" t="str">
            <v>IEKG</v>
          </cell>
          <cell r="B11">
            <v>16830838</v>
          </cell>
          <cell r="C11">
            <v>2.6</v>
          </cell>
          <cell r="D11">
            <v>0.5</v>
          </cell>
        </row>
        <row r="12">
          <cell r="A12" t="str">
            <v>CICG</v>
          </cell>
          <cell r="B12">
            <v>814626</v>
          </cell>
          <cell r="C12">
            <v>178</v>
          </cell>
          <cell r="D12">
            <v>0.6</v>
          </cell>
        </row>
        <row r="13">
          <cell r="A13" t="str">
            <v>UKIG</v>
          </cell>
          <cell r="B13">
            <v>2838414</v>
          </cell>
          <cell r="C13">
            <v>15.2</v>
          </cell>
          <cell r="D13">
            <v>0.5</v>
          </cell>
        </row>
        <row r="14">
          <cell r="A14" t="str">
            <v>KDHR</v>
          </cell>
          <cell r="B14">
            <v>2675640</v>
          </cell>
          <cell r="C14">
            <v>57</v>
          </cell>
          <cell r="D14">
            <v>0.3</v>
          </cell>
        </row>
        <row r="15">
          <cell r="A15">
            <v>11</v>
          </cell>
        </row>
        <row r="16">
          <cell r="A16" t="str">
            <v>5-15 constituents methodology limit</v>
          </cell>
        </row>
        <row r="19">
          <cell r="A19" t="str">
            <v>vzeti tečaje in št. delnic na dan 19.12.2018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G25" sqref="G25"/>
    </sheetView>
  </sheetViews>
  <sheetFormatPr defaultRowHeight="12.75"/>
  <cols>
    <col min="1" max="1" width="21.28515625" style="10" customWidth="1"/>
    <col min="2" max="2" width="10.140625" style="10" bestFit="1" customWidth="1"/>
    <col min="3" max="3" width="10.140625" style="10" customWidth="1"/>
    <col min="4" max="4" width="11.5703125" style="10" customWidth="1"/>
    <col min="5" max="5" width="11.85546875" style="10" customWidth="1"/>
    <col min="6" max="6" width="11.5703125" style="10" customWidth="1"/>
    <col min="7" max="7" width="13.140625" style="10" customWidth="1"/>
    <col min="8" max="8" width="12.5703125" style="10" customWidth="1"/>
    <col min="9" max="9" width="8.42578125" style="10" customWidth="1"/>
    <col min="10" max="16384" width="9.140625" style="10"/>
  </cols>
  <sheetData>
    <row r="6" spans="1:9">
      <c r="A6" s="9" t="s">
        <v>32</v>
      </c>
    </row>
    <row r="7" spans="1:9">
      <c r="A7" s="9"/>
    </row>
    <row r="8" spans="1:9" ht="64.5" customHeight="1">
      <c r="A8" s="1" t="s">
        <v>8</v>
      </c>
      <c r="B8" s="2" t="s">
        <v>9</v>
      </c>
      <c r="C8" s="2" t="s">
        <v>28</v>
      </c>
      <c r="D8" s="2" t="s">
        <v>33</v>
      </c>
      <c r="E8" s="2" t="s">
        <v>11</v>
      </c>
      <c r="F8" s="2" t="s">
        <v>12</v>
      </c>
      <c r="G8" s="2" t="s">
        <v>13</v>
      </c>
      <c r="H8" s="2" t="s">
        <v>19</v>
      </c>
      <c r="I8" s="2" t="s">
        <v>14</v>
      </c>
    </row>
    <row r="9" spans="1:9">
      <c r="A9" s="3" t="s">
        <v>0</v>
      </c>
      <c r="B9" s="3" t="s">
        <v>1</v>
      </c>
      <c r="C9" s="4" t="s">
        <v>29</v>
      </c>
      <c r="D9" s="5">
        <f>VLOOKUP(B9,[1]comp_SBITOP!$A$3:$C$14,3,0)</f>
        <v>63</v>
      </c>
      <c r="E9" s="6">
        <f>VLOOKUP(B9,[1]comp_SBITOP!$A$3:$B$14,2,0)</f>
        <v>32793448</v>
      </c>
      <c r="F9" s="7">
        <f>VLOOKUP(B9,[2]comp_SBITOP!$A$1:$D$65536,4,0)</f>
        <v>0.8</v>
      </c>
      <c r="G9" s="7">
        <v>0.44</v>
      </c>
      <c r="H9" s="6">
        <f t="shared" ref="H9:H19" si="0">D9*E9*F9*G9</f>
        <v>727227502.84800005</v>
      </c>
      <c r="I9" s="8">
        <f t="shared" ref="I9:I19" si="1">H9/$H$20</f>
        <v>0.29536178047186851</v>
      </c>
    </row>
    <row r="10" spans="1:9">
      <c r="A10" s="3" t="s">
        <v>2</v>
      </c>
      <c r="B10" s="3" t="s">
        <v>3</v>
      </c>
      <c r="C10" s="4" t="s">
        <v>29</v>
      </c>
      <c r="D10" s="5">
        <f>VLOOKUP(B10,[1]comp_SBITOP!$A$3:$C$14,3,0)</f>
        <v>359</v>
      </c>
      <c r="E10" s="6">
        <f>VLOOKUP(B10,[1]comp_SBITOP!$A$3:$B$14,2,0)</f>
        <v>2086301</v>
      </c>
      <c r="F10" s="7">
        <f>VLOOKUP(B10,[2]comp_SBITOP!$A$1:$D$65536,4,0)</f>
        <v>0.7</v>
      </c>
      <c r="G10" s="7">
        <v>1</v>
      </c>
      <c r="H10" s="6">
        <f t="shared" si="0"/>
        <v>524287441.29999995</v>
      </c>
      <c r="I10" s="8">
        <f t="shared" si="1"/>
        <v>0.21293814045117987</v>
      </c>
    </row>
    <row r="11" spans="1:9">
      <c r="A11" s="3" t="s">
        <v>6</v>
      </c>
      <c r="B11" s="3" t="s">
        <v>7</v>
      </c>
      <c r="C11" s="4" t="s">
        <v>29</v>
      </c>
      <c r="D11" s="5">
        <f>VLOOKUP(B11,[1]comp_SBITOP!$A$3:$C$14,3,0)</f>
        <v>32</v>
      </c>
      <c r="E11" s="6">
        <f>VLOOKUP(B11,[1]comp_SBITOP!$A$3:$B$14,2,0)</f>
        <v>22735148</v>
      </c>
      <c r="F11" s="7">
        <f>VLOOKUP(B11,[2]comp_SBITOP!$A$1:$D$65536,4,0)</f>
        <v>0.4</v>
      </c>
      <c r="G11" s="7">
        <v>1</v>
      </c>
      <c r="H11" s="6">
        <f t="shared" si="0"/>
        <v>291009894.40000004</v>
      </c>
      <c r="I11" s="8">
        <f t="shared" si="1"/>
        <v>0.11819300041362681</v>
      </c>
    </row>
    <row r="12" spans="1:9">
      <c r="A12" s="3" t="s">
        <v>31</v>
      </c>
      <c r="B12" s="3" t="s">
        <v>30</v>
      </c>
      <c r="C12" s="4" t="s">
        <v>29</v>
      </c>
      <c r="D12" s="5">
        <f>VLOOKUP(B12,[1]comp_SBITOP!$A$3:$C$14,3,0)</f>
        <v>59.6</v>
      </c>
      <c r="E12" s="6">
        <f>VLOOKUP(B12,[1]comp_SBITOP!$A$3:$B$14,2,0)</f>
        <v>20000000</v>
      </c>
      <c r="F12" s="7">
        <v>0.2</v>
      </c>
      <c r="G12" s="7">
        <v>1</v>
      </c>
      <c r="H12" s="6">
        <f t="shared" si="0"/>
        <v>238400000</v>
      </c>
      <c r="I12" s="8">
        <f t="shared" si="1"/>
        <v>9.682561260229311E-2</v>
      </c>
    </row>
    <row r="13" spans="1:9">
      <c r="A13" s="3" t="s">
        <v>16</v>
      </c>
      <c r="B13" s="3" t="s">
        <v>15</v>
      </c>
      <c r="C13" s="4" t="s">
        <v>29</v>
      </c>
      <c r="D13" s="5">
        <f>VLOOKUP(B13,[1]comp_SBITOP!$A$3:$C$14,3,0)</f>
        <v>16.899999999999999</v>
      </c>
      <c r="E13" s="6">
        <f>VLOOKUP(B13,[1]comp_SBITOP!$A$3:$B$14,2,0)</f>
        <v>17219662</v>
      </c>
      <c r="F13" s="7">
        <f>VLOOKUP(B13,[2]comp_SBITOP!$A$1:$D$65536,4,0)</f>
        <v>0.6</v>
      </c>
      <c r="G13" s="7">
        <v>1</v>
      </c>
      <c r="H13" s="6">
        <f t="shared" si="0"/>
        <v>174607372.67999998</v>
      </c>
      <c r="I13" s="8">
        <f t="shared" si="1"/>
        <v>7.0916383492524729E-2</v>
      </c>
    </row>
    <row r="14" spans="1:9">
      <c r="A14" s="3" t="s">
        <v>4</v>
      </c>
      <c r="B14" s="3" t="s">
        <v>5</v>
      </c>
      <c r="C14" s="4" t="s">
        <v>29</v>
      </c>
      <c r="D14" s="5">
        <f>VLOOKUP(B14,[1]comp_SBITOP!$A$3:$C$14,3,0)</f>
        <v>62.6</v>
      </c>
      <c r="E14" s="6">
        <f>VLOOKUP(B14,[1]comp_SBITOP!$A$3:$B$14,2,0)</f>
        <v>6535478</v>
      </c>
      <c r="F14" s="7">
        <f>VLOOKUP(B14,[2]comp_SBITOP!$A$1:$D$65536,4,0)</f>
        <v>0.4</v>
      </c>
      <c r="G14" s="7">
        <v>1</v>
      </c>
      <c r="H14" s="6">
        <f t="shared" si="0"/>
        <v>163648369.12</v>
      </c>
      <c r="I14" s="8">
        <f t="shared" si="1"/>
        <v>6.6465409359942051E-2</v>
      </c>
    </row>
    <row r="15" spans="1:9">
      <c r="A15" s="3" t="s">
        <v>17</v>
      </c>
      <c r="B15" s="5" t="s">
        <v>18</v>
      </c>
      <c r="C15" s="4" t="s">
        <v>29</v>
      </c>
      <c r="D15" s="5">
        <f>VLOOKUP(B15,[1]comp_SBITOP!$A$3:$C$14,3,0)</f>
        <v>28.9</v>
      </c>
      <c r="E15" s="6">
        <f>VLOOKUP(B15,[1]comp_SBITOP!$A$3:$B$14,2,0)</f>
        <v>14000000</v>
      </c>
      <c r="F15" s="7">
        <f>VLOOKUP(B15,[2]comp_SBITOP!$A$1:$D$65536,4,0)</f>
        <v>0.4</v>
      </c>
      <c r="G15" s="7">
        <v>1</v>
      </c>
      <c r="H15" s="6">
        <f t="shared" si="0"/>
        <v>161840000</v>
      </c>
      <c r="I15" s="8">
        <f t="shared" si="1"/>
        <v>6.5730944394107024E-2</v>
      </c>
    </row>
    <row r="16" spans="1:9">
      <c r="A16" s="3" t="s">
        <v>24</v>
      </c>
      <c r="B16" s="3" t="s">
        <v>21</v>
      </c>
      <c r="C16" s="4" t="s">
        <v>29</v>
      </c>
      <c r="D16" s="5">
        <f>VLOOKUP(B16,[1]comp_SBITOP!$A$3:$C$14,3,0)</f>
        <v>188</v>
      </c>
      <c r="E16" s="6">
        <f>VLOOKUP(B16,[1]comp_SBITOP!$A$3:$B$14,2,0)</f>
        <v>807977</v>
      </c>
      <c r="F16" s="7">
        <f>VLOOKUP(B16,[2]comp_SBITOP!$A$1:$D$65536,4,0)</f>
        <v>0.6</v>
      </c>
      <c r="G16" s="7">
        <v>1</v>
      </c>
      <c r="H16" s="6">
        <f t="shared" si="0"/>
        <v>91139805.599999994</v>
      </c>
      <c r="I16" s="8">
        <f t="shared" si="1"/>
        <v>3.7016222775477781E-2</v>
      </c>
    </row>
    <row r="17" spans="1:9">
      <c r="A17" s="3" t="s">
        <v>27</v>
      </c>
      <c r="B17" s="3" t="s">
        <v>23</v>
      </c>
      <c r="C17" s="4" t="s">
        <v>29</v>
      </c>
      <c r="D17" s="5">
        <f>VLOOKUP(B17,[1]comp_SBITOP!$A$3:$C$14,3,0)</f>
        <v>86.5</v>
      </c>
      <c r="E17" s="6">
        <f>VLOOKUP(B17,[1]comp_SBITOP!$A$3:$B$14,2,0)</f>
        <v>2675640</v>
      </c>
      <c r="F17" s="7">
        <v>0.2</v>
      </c>
      <c r="G17" s="7">
        <v>1</v>
      </c>
      <c r="H17" s="6">
        <f t="shared" si="0"/>
        <v>46288572</v>
      </c>
      <c r="I17" s="8">
        <f t="shared" si="1"/>
        <v>1.8799997233160032E-2</v>
      </c>
    </row>
    <row r="18" spans="1:9">
      <c r="A18" s="3" t="s">
        <v>25</v>
      </c>
      <c r="B18" s="3" t="s">
        <v>22</v>
      </c>
      <c r="C18" s="4" t="s">
        <v>29</v>
      </c>
      <c r="D18" s="5">
        <f>VLOOKUP(B18,[1]comp_SBITOP!$A$3:$C$14,3,0)</f>
        <v>15.5</v>
      </c>
      <c r="E18" s="6">
        <f>VLOOKUP(B18,[1]comp_SBITOP!$A$3:$B$14,2,0)</f>
        <v>2838414</v>
      </c>
      <c r="F18" s="7">
        <f>VLOOKUP(B18,[2]comp_SBITOP!$A$1:$D$65536,4,0)</f>
        <v>0.5</v>
      </c>
      <c r="G18" s="7">
        <v>1</v>
      </c>
      <c r="H18" s="6">
        <f t="shared" si="0"/>
        <v>21997708.5</v>
      </c>
      <c r="I18" s="8">
        <f t="shared" si="1"/>
        <v>8.9343187976475263E-3</v>
      </c>
    </row>
    <row r="19" spans="1:9">
      <c r="A19" s="3" t="s">
        <v>26</v>
      </c>
      <c r="B19" s="3" t="s">
        <v>20</v>
      </c>
      <c r="C19" s="4" t="s">
        <v>29</v>
      </c>
      <c r="D19" s="5">
        <f>VLOOKUP(B19,[1]comp_SBITOP!$A$3:$C$14,3,0)</f>
        <v>2.58</v>
      </c>
      <c r="E19" s="6">
        <f>VLOOKUP(B19,[1]comp_SBITOP!$A$3:$B$14,2,0)</f>
        <v>16830838</v>
      </c>
      <c r="F19" s="7">
        <f>VLOOKUP(B19,[2]comp_SBITOP!$A$1:$D$65536,4,0)</f>
        <v>0.5</v>
      </c>
      <c r="G19" s="7">
        <v>1</v>
      </c>
      <c r="H19" s="6">
        <f t="shared" si="0"/>
        <v>21711781.02</v>
      </c>
      <c r="I19" s="8">
        <f t="shared" si="1"/>
        <v>8.8181900081725686E-3</v>
      </c>
    </row>
    <row r="20" spans="1:9">
      <c r="A20" s="11" t="s">
        <v>10</v>
      </c>
      <c r="B20" s="11"/>
      <c r="C20" s="11"/>
      <c r="D20" s="12"/>
      <c r="E20" s="13"/>
      <c r="F20" s="14"/>
      <c r="G20" s="14"/>
      <c r="H20" s="15">
        <f>SUM(H9:H19)</f>
        <v>2462158447.4679999</v>
      </c>
      <c r="I20" s="16">
        <f>SUM(I9:I19)</f>
        <v>0.99999999999999989</v>
      </c>
    </row>
  </sheetData>
  <autoFilter ref="A8:I19" xr:uid="{00000000-0009-0000-0000-000000000000}">
    <sortState ref="A9:I19">
      <sortCondition descending="1" ref="H8:H19"/>
    </sortState>
  </autoFilter>
  <sortState ref="A9:I19">
    <sortCondition descending="1" ref="I9:I19"/>
  </sortState>
  <phoneticPr fontId="0" type="noConversion"/>
  <pageMargins left="0.75" right="0.75" top="1" bottom="1" header="0.5" footer="0.5"/>
  <pageSetup paperSize="9" scale="7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a8abc40cb096ed8f25bf38f2f1e72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e2810712a1197def90a81e230d4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EE7BD-D7E5-4AFA-8D76-49AEF1E43900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2019-06-26T13:23:04Z</cp:lastPrinted>
  <dcterms:created xsi:type="dcterms:W3CDTF">2010-06-16T08:05:56Z</dcterms:created>
  <dcterms:modified xsi:type="dcterms:W3CDTF">2019-06-26T13:25:22Z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