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4_skupni/_mDocs/OBV_21/"/>
    </mc:Choice>
  </mc:AlternateContent>
  <xr:revisionPtr revIDLastSave="7" documentId="8_{EC3FB529-0F95-4F5C-BA4A-FFF98C02ABFD}" xr6:coauthVersionLast="46" xr6:coauthVersionMax="46" xr10:uidLastSave="{666758F5-1932-490C-B1E0-2D177D045949}"/>
  <bookViews>
    <workbookView xWindow="-120" yWindow="-120" windowWidth="29040" windowHeight="15840" xr2:uid="{00000000-000D-0000-FFFF-FFFF00000000}"/>
  </bookViews>
  <sheets>
    <sheet name="SBITOP" sheetId="1" r:id="rId1"/>
  </sheets>
  <externalReferences>
    <externalReference r:id="rId2"/>
    <externalReference r:id="rId3"/>
  </externalReferences>
  <definedNames>
    <definedName name="_xlnm._FilterDatabase" localSheetId="0" hidden="1">SBITOP!$A$8:$I$18</definedName>
    <definedName name="_xlnm.Print_Area" localSheetId="0">SBITOP!$A$1:$I$19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9" i="1"/>
  <c r="F10" i="1"/>
  <c r="F11" i="1"/>
  <c r="F12" i="1"/>
  <c r="F13" i="1"/>
  <c r="F14" i="1"/>
  <c r="F15" i="1"/>
  <c r="F16" i="1"/>
  <c r="F17" i="1"/>
  <c r="F18" i="1"/>
  <c r="F9" i="1"/>
  <c r="H17" i="1" l="1"/>
  <c r="H10" i="1"/>
  <c r="H9" i="1"/>
  <c r="H11" i="1"/>
  <c r="H13" i="1"/>
  <c r="H12" i="1"/>
  <c r="H14" i="1"/>
  <c r="H15" i="1"/>
  <c r="H16" i="1"/>
  <c r="H18" i="1"/>
  <c r="H19" i="1" l="1"/>
  <c r="I9" i="1" s="1"/>
  <c r="I14" i="1" l="1"/>
  <c r="I15" i="1"/>
  <c r="I18" i="1"/>
  <c r="I10" i="1"/>
  <c r="I11" i="1"/>
  <c r="I12" i="1"/>
  <c r="I16" i="1"/>
  <c r="I13" i="1"/>
  <c r="I17" i="1"/>
  <c r="I19" i="1" l="1"/>
</calcChain>
</file>

<file path=xl/sharedStrings.xml><?xml version="1.0" encoding="utf-8"?>
<sst xmlns="http://schemas.openxmlformats.org/spreadsheetml/2006/main" count="41" uniqueCount="32">
  <si>
    <t>KRKA</t>
  </si>
  <si>
    <t>KRKG</t>
  </si>
  <si>
    <t>PETROL</t>
  </si>
  <si>
    <t>PETG</t>
  </si>
  <si>
    <t>TELEKOM SLOVENIJE</t>
  </si>
  <si>
    <t>TLSG</t>
  </si>
  <si>
    <t>ZAVAROVALNICA TRIGLAV</t>
  </si>
  <si>
    <t>ZVTG</t>
  </si>
  <si>
    <t>POSR</t>
  </si>
  <si>
    <t>POZAVAROVALNICA SAVA</t>
  </si>
  <si>
    <t>LUKA KOPER</t>
  </si>
  <si>
    <t>LKPG</t>
  </si>
  <si>
    <t>IEKG</t>
  </si>
  <si>
    <t>CICG</t>
  </si>
  <si>
    <t>KDHR</t>
  </si>
  <si>
    <t>CINKARNA CELJE</t>
  </si>
  <si>
    <t>INTEREUROPA</t>
  </si>
  <si>
    <t>KD GROUP</t>
  </si>
  <si>
    <t>NLBR</t>
  </si>
  <si>
    <t>NLB</t>
  </si>
  <si>
    <t>COMPOSITION OF INDEX SBITOPT</t>
  </si>
  <si>
    <t>Issuer</t>
  </si>
  <si>
    <t>Trading code</t>
  </si>
  <si>
    <t>Trading method</t>
  </si>
  <si>
    <t>Number of shares listed</t>
  </si>
  <si>
    <t>Free float factor - FF</t>
  </si>
  <si>
    <t>Representation factor of the stock - RF</t>
  </si>
  <si>
    <t>Index free float capitalisation (in EUR)</t>
  </si>
  <si>
    <t>Weight</t>
  </si>
  <si>
    <t>Total</t>
  </si>
  <si>
    <t>CONT</t>
  </si>
  <si>
    <r>
      <t xml:space="preserve">Price in EUR           </t>
    </r>
    <r>
      <rPr>
        <b/>
        <sz val="8"/>
        <rFont val="Tahoma"/>
        <family val="2"/>
        <charset val="238"/>
      </rPr>
      <t xml:space="preserve"> (22 April 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</si>
</sst>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0">
    <xf numFmtId="0" fontId="0" fillId="0" borderId="0" xfId="0"/>
    <xf numFmtId="0" fontId="26" fillId="33" borderId="11" xfId="0" applyFont="1" applyFill="1" applyBorder="1" applyAlignment="1">
      <alignment horizontal="center" wrapText="1"/>
    </xf>
    <xf numFmtId="0" fontId="28" fillId="33" borderId="11" xfId="0" applyFont="1" applyFill="1" applyBorder="1"/>
    <xf numFmtId="0" fontId="28" fillId="33" borderId="11" xfId="0" applyFont="1" applyFill="1" applyBorder="1" applyAlignment="1">
      <alignment horizontal="center"/>
    </xf>
    <xf numFmtId="2" fontId="28" fillId="33" borderId="11" xfId="0" applyNumberFormat="1" applyFont="1" applyFill="1" applyBorder="1"/>
    <xf numFmtId="3" fontId="28" fillId="33" borderId="11" xfId="0" applyNumberFormat="1" applyFont="1" applyFill="1" applyBorder="1"/>
    <xf numFmtId="4" fontId="28" fillId="33" borderId="11" xfId="0" applyNumberFormat="1" applyFont="1" applyFill="1" applyBorder="1"/>
    <xf numFmtId="10" fontId="28" fillId="33" borderId="11" xfId="45" applyNumberFormat="1" applyFont="1" applyFill="1" applyBorder="1"/>
    <xf numFmtId="0" fontId="26" fillId="33" borderId="0" xfId="0" applyFont="1" applyFill="1"/>
    <xf numFmtId="0" fontId="27" fillId="33" borderId="0" xfId="0" applyFont="1" applyFill="1"/>
    <xf numFmtId="0" fontId="26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3" fontId="29" fillId="33" borderId="11" xfId="0" applyNumberFormat="1" applyFont="1" applyFill="1" applyBorder="1"/>
    <xf numFmtId="10" fontId="29" fillId="33" borderId="11" xfId="45" applyNumberFormat="1" applyFont="1" applyFill="1" applyBorder="1"/>
    <xf numFmtId="0" fontId="26" fillId="0" borderId="0" xfId="0" applyFont="1"/>
    <xf numFmtId="0" fontId="26" fillId="33" borderId="11" xfId="0" applyFont="1" applyFill="1" applyBorder="1" applyAlignment="1">
      <alignment horizontal="left"/>
    </xf>
    <xf numFmtId="0" fontId="26" fillId="0" borderId="11" xfId="0" applyFont="1" applyBorder="1" applyAlignment="1">
      <alignment horizontal="center" wrapText="1"/>
    </xf>
    <xf numFmtId="0" fontId="29" fillId="33" borderId="11" xfId="0" applyFont="1" applyFill="1" applyBorder="1"/>
  </cellXfs>
  <cellStyles count="83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aslov" xfId="51" builtinId="15" customBuiltin="1"/>
    <cellStyle name="Navadno" xfId="0" builtinId="0"/>
    <cellStyle name="Neutral 2" xfId="38" xr:uid="{00000000-0005-0000-0000-000039000000}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dstotek" xfId="45" builtinId="5"/>
    <cellStyle name="Output 2" xfId="44" xr:uid="{00000000-0005-0000-0000-000043000000}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5</xdr:col>
      <xdr:colOff>291677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0_SBITOP_nova%20sestava%20po%20novih%20navodilih%20na%20dan%2022.4.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8_trgovanje/02_UPRAVLJANJE%20TRGA/Revizije/2_Indeksi/SBITOP%20indeks/01_Lista%20kandidatov/2021/Watch_list_SBITOP_02-2021_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BITOP"/>
    </sheetNames>
    <sheetDataSet>
      <sheetData sheetId="0">
        <row r="8">
          <cell r="B8" t="str">
            <v>Trgovalna oznaka</v>
          </cell>
          <cell r="C8" t="str">
            <v>Način trgovanja</v>
          </cell>
          <cell r="D8" t="str">
            <v>Tečaj v EUR (22.4.2021)</v>
          </cell>
        </row>
        <row r="9">
          <cell r="B9" t="str">
            <v>KRKG</v>
          </cell>
          <cell r="C9" t="str">
            <v>neprekinjeno</v>
          </cell>
          <cell r="D9">
            <v>103</v>
          </cell>
        </row>
        <row r="10">
          <cell r="B10" t="str">
            <v>PETG</v>
          </cell>
          <cell r="C10" t="str">
            <v>neprekinjeno</v>
          </cell>
          <cell r="D10">
            <v>400</v>
          </cell>
        </row>
        <row r="11">
          <cell r="B11" t="str">
            <v>NLBR</v>
          </cell>
          <cell r="C11" t="str">
            <v>neprekinjeno</v>
          </cell>
          <cell r="D11">
            <v>54.4</v>
          </cell>
        </row>
        <row r="12">
          <cell r="B12" t="str">
            <v>ZVTG</v>
          </cell>
          <cell r="C12" t="str">
            <v>neprekinjeno</v>
          </cell>
          <cell r="D12">
            <v>32.5</v>
          </cell>
        </row>
        <row r="13">
          <cell r="B13" t="str">
            <v>POSR</v>
          </cell>
          <cell r="C13" t="str">
            <v>neprekinjeno</v>
          </cell>
          <cell r="D13">
            <v>22.5</v>
          </cell>
        </row>
        <row r="14">
          <cell r="B14" t="str">
            <v>LKPG</v>
          </cell>
          <cell r="C14" t="str">
            <v>neprekinjeno</v>
          </cell>
          <cell r="D14">
            <v>21.2</v>
          </cell>
        </row>
        <row r="15">
          <cell r="B15" t="str">
            <v>TLSG</v>
          </cell>
          <cell r="C15" t="str">
            <v>neprekinjeno</v>
          </cell>
          <cell r="D15">
            <v>52.2</v>
          </cell>
        </row>
        <row r="16">
          <cell r="B16" t="str">
            <v>CICG</v>
          </cell>
          <cell r="C16" t="str">
            <v>neprekinjeno</v>
          </cell>
          <cell r="D16">
            <v>213</v>
          </cell>
        </row>
        <row r="17">
          <cell r="B17" t="str">
            <v>IEKG</v>
          </cell>
          <cell r="C17" t="str">
            <v>neprekinjeno</v>
          </cell>
          <cell r="D17">
            <v>1.44</v>
          </cell>
        </row>
        <row r="18">
          <cell r="B18" t="str">
            <v>KDHR</v>
          </cell>
          <cell r="C18" t="str">
            <v>neprekinjeno</v>
          </cell>
          <cell r="D18">
            <v>51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jubljana Watchlist"/>
      <sheetName val="Kriterij_promet_1.2.-31.1."/>
      <sheetName val="Capitalisation"/>
      <sheetName val="ISIN codes"/>
      <sheetName val="Turnover (w.block trades)"/>
    </sheetNames>
    <sheetDataSet>
      <sheetData sheetId="0">
        <row r="3">
          <cell r="E3" t="str">
            <v>Company</v>
          </cell>
          <cell r="F3" t="str">
            <v>COUNT / A</v>
          </cell>
          <cell r="G3" t="str">
            <v>No. of trading days</v>
          </cell>
          <cell r="H3" t="str">
            <v>% of trading days</v>
          </cell>
          <cell r="I3" t="str">
            <v>Free float factor  (as of 31 January 2021)</v>
          </cell>
        </row>
        <row r="4">
          <cell r="E4" t="str">
            <v>KRKA</v>
          </cell>
          <cell r="F4" t="str">
            <v>CONT</v>
          </cell>
          <cell r="G4">
            <v>251</v>
          </cell>
          <cell r="H4">
            <v>100</v>
          </cell>
          <cell r="I4">
            <v>0.8</v>
          </cell>
        </row>
        <row r="5">
          <cell r="E5" t="str">
            <v>PETROL</v>
          </cell>
          <cell r="F5" t="str">
            <v>CONT</v>
          </cell>
          <cell r="G5">
            <v>251</v>
          </cell>
          <cell r="H5">
            <v>100</v>
          </cell>
          <cell r="I5">
            <v>0.7</v>
          </cell>
        </row>
        <row r="6">
          <cell r="E6" t="str">
            <v>NLB</v>
          </cell>
          <cell r="F6" t="str">
            <v>CONT</v>
          </cell>
          <cell r="G6">
            <v>251</v>
          </cell>
          <cell r="H6">
            <v>100</v>
          </cell>
          <cell r="I6">
            <v>0.2</v>
          </cell>
        </row>
        <row r="7">
          <cell r="E7" t="str">
            <v>ZAVAROVALNICA TRIGLAV</v>
          </cell>
          <cell r="F7" t="str">
            <v>CONT</v>
          </cell>
          <cell r="G7">
            <v>251</v>
          </cell>
          <cell r="H7">
            <v>100</v>
          </cell>
          <cell r="I7">
            <v>0.4</v>
          </cell>
        </row>
        <row r="8">
          <cell r="E8" t="str">
            <v>POZAVAROVALNICA SAVA</v>
          </cell>
          <cell r="F8" t="str">
            <v>CONT</v>
          </cell>
          <cell r="G8">
            <v>247</v>
          </cell>
          <cell r="H8">
            <v>98.406374501992033</v>
          </cell>
          <cell r="I8">
            <v>0.6</v>
          </cell>
        </row>
        <row r="9">
          <cell r="E9" t="str">
            <v>TELEKOM SLOVENIJE</v>
          </cell>
          <cell r="F9" t="str">
            <v>CONT</v>
          </cell>
          <cell r="G9">
            <v>250</v>
          </cell>
          <cell r="H9">
            <v>99.601593625498012</v>
          </cell>
          <cell r="I9">
            <v>0.4</v>
          </cell>
        </row>
        <row r="10">
          <cell r="E10" t="str">
            <v>CINKARNA CELJE</v>
          </cell>
          <cell r="F10" t="str">
            <v>CONT</v>
          </cell>
          <cell r="G10">
            <v>231</v>
          </cell>
          <cell r="H10">
            <v>92.031872509960152</v>
          </cell>
          <cell r="I10">
            <v>0.6</v>
          </cell>
        </row>
        <row r="11">
          <cell r="E11" t="str">
            <v>LUKA KOPER</v>
          </cell>
          <cell r="F11" t="str">
            <v>CONT</v>
          </cell>
          <cell r="G11">
            <v>243</v>
          </cell>
          <cell r="H11">
            <v>96.812749003984067</v>
          </cell>
          <cell r="I11">
            <v>0.4</v>
          </cell>
        </row>
        <row r="12">
          <cell r="E12" t="str">
            <v>SALUS</v>
          </cell>
          <cell r="F12" t="str">
            <v>A</v>
          </cell>
          <cell r="G12">
            <v>114</v>
          </cell>
          <cell r="H12">
            <v>45.418326693227087</v>
          </cell>
          <cell r="I12" t="str">
            <v>bearer</v>
          </cell>
        </row>
        <row r="13">
          <cell r="E13" t="str">
            <v>KD</v>
          </cell>
          <cell r="F13" t="str">
            <v>A</v>
          </cell>
          <cell r="G13">
            <v>18</v>
          </cell>
          <cell r="H13">
            <v>7.1713147410358573</v>
          </cell>
          <cell r="I13">
            <v>1</v>
          </cell>
        </row>
        <row r="14">
          <cell r="E14" t="str">
            <v>MERCATOR</v>
          </cell>
          <cell r="F14" t="str">
            <v>A</v>
          </cell>
          <cell r="G14">
            <v>61</v>
          </cell>
          <cell r="H14">
            <v>24.302788844621514</v>
          </cell>
          <cell r="I14">
            <v>1</v>
          </cell>
        </row>
        <row r="15">
          <cell r="E15" t="str">
            <v>KD GROUP</v>
          </cell>
          <cell r="F15" t="str">
            <v>CONT</v>
          </cell>
          <cell r="G15">
            <v>156</v>
          </cell>
          <cell r="H15">
            <v>62.151394422310759</v>
          </cell>
          <cell r="I15">
            <v>0.2</v>
          </cell>
        </row>
        <row r="16">
          <cell r="E16" t="str">
            <v>UNIOR</v>
          </cell>
          <cell r="F16" t="str">
            <v>CONT</v>
          </cell>
          <cell r="G16">
            <v>92</v>
          </cell>
          <cell r="H16">
            <v>36.65338645418327</v>
          </cell>
          <cell r="I16">
            <v>1</v>
          </cell>
        </row>
        <row r="17">
          <cell r="E17" t="str">
            <v>GRAND HOTEL UNION</v>
          </cell>
          <cell r="F17" t="str">
            <v>A</v>
          </cell>
          <cell r="G17">
            <v>18</v>
          </cell>
          <cell r="H17">
            <v>7.1713147410358573</v>
          </cell>
          <cell r="I17">
            <v>1</v>
          </cell>
        </row>
        <row r="18">
          <cell r="E18" t="str">
            <v>MELAMIN</v>
          </cell>
          <cell r="F18" t="str">
            <v>A</v>
          </cell>
          <cell r="G18">
            <v>4</v>
          </cell>
          <cell r="H18">
            <v>1.593625498007968</v>
          </cell>
          <cell r="I18">
            <v>1</v>
          </cell>
        </row>
        <row r="19">
          <cell r="E19" t="str">
            <v>KOMPAS MTS</v>
          </cell>
          <cell r="F19" t="str">
            <v>A</v>
          </cell>
          <cell r="G19">
            <v>6</v>
          </cell>
          <cell r="H19">
            <v>2.3904382470119523</v>
          </cell>
          <cell r="I19">
            <v>1</v>
          </cell>
        </row>
        <row r="20">
          <cell r="E20" t="str">
            <v>NAMA</v>
          </cell>
          <cell r="F20" t="str">
            <v>A</v>
          </cell>
          <cell r="G20">
            <v>1</v>
          </cell>
          <cell r="H20">
            <v>0.39840637450199201</v>
          </cell>
          <cell r="I20">
            <v>1</v>
          </cell>
        </row>
        <row r="21">
          <cell r="E21" t="str">
            <v>TERME ČATEŽ</v>
          </cell>
          <cell r="F21" t="str">
            <v>A</v>
          </cell>
          <cell r="G21">
            <v>23</v>
          </cell>
          <cell r="H21">
            <v>9.1633466135458175</v>
          </cell>
          <cell r="I21">
            <v>1</v>
          </cell>
        </row>
        <row r="22">
          <cell r="E22" t="str">
            <v>DATALAB TEHNOLOGIJE</v>
          </cell>
          <cell r="F22" t="str">
            <v>CONT</v>
          </cell>
          <cell r="G22">
            <v>49</v>
          </cell>
          <cell r="H22">
            <v>19.52191235059761</v>
          </cell>
          <cell r="I22">
            <v>1</v>
          </cell>
        </row>
        <row r="23">
          <cell r="E23" t="str">
            <v>CETIS</v>
          </cell>
          <cell r="F23" t="str">
            <v>A</v>
          </cell>
          <cell r="G23">
            <v>18</v>
          </cell>
          <cell r="H23">
            <v>7.1713147410358573</v>
          </cell>
          <cell r="I23">
            <v>1</v>
          </cell>
        </row>
        <row r="24">
          <cell r="E24" t="str">
            <v>INTEREUROPA</v>
          </cell>
          <cell r="F24" t="str">
            <v>CONT</v>
          </cell>
          <cell r="G24">
            <v>126</v>
          </cell>
          <cell r="H24">
            <v>50.199203187250994</v>
          </cell>
          <cell r="I24">
            <v>0.3</v>
          </cell>
        </row>
        <row r="25">
          <cell r="E25" t="str">
            <v>NIKA</v>
          </cell>
          <cell r="F25" t="str">
            <v>A</v>
          </cell>
          <cell r="G25">
            <v>0</v>
          </cell>
          <cell r="H25">
            <v>0</v>
          </cell>
          <cell r="I25" t="str">
            <v>bearer</v>
          </cell>
        </row>
        <row r="26">
          <cell r="E26" t="str">
            <v>KS NALOŽBE</v>
          </cell>
          <cell r="F26" t="str">
            <v>A</v>
          </cell>
          <cell r="G26">
            <v>56</v>
          </cell>
          <cell r="H26">
            <v>22.310756972111552</v>
          </cell>
          <cell r="I26">
            <v>1</v>
          </cell>
        </row>
        <row r="27">
          <cell r="E27" t="str">
            <v>M1</v>
          </cell>
          <cell r="F27" t="str">
            <v>A</v>
          </cell>
          <cell r="G27">
            <v>17</v>
          </cell>
          <cell r="H27">
            <v>6.7729083665338639</v>
          </cell>
          <cell r="I27">
            <v>1</v>
          </cell>
        </row>
        <row r="28">
          <cell r="E28" t="str">
            <v>VIPA HOLDING</v>
          </cell>
          <cell r="F28" t="str">
            <v>A</v>
          </cell>
          <cell r="G28">
            <v>11</v>
          </cell>
          <cell r="H28">
            <v>4.3824701195219129</v>
          </cell>
          <cell r="I28">
            <v>1</v>
          </cell>
        </row>
        <row r="29">
          <cell r="E29" t="str">
            <v>DELO PRODAJA</v>
          </cell>
          <cell r="F29" t="str">
            <v>A</v>
          </cell>
          <cell r="G29">
            <v>10</v>
          </cell>
          <cell r="H29">
            <v>3.9840637450199203</v>
          </cell>
          <cell r="I29">
            <v>1</v>
          </cell>
        </row>
        <row r="30">
          <cell r="E30"/>
          <cell r="F30"/>
          <cell r="G30"/>
          <cell r="H30"/>
          <cell r="I30"/>
        </row>
        <row r="31">
          <cell r="E31"/>
          <cell r="F31"/>
          <cell r="G31"/>
          <cell r="H31"/>
          <cell r="I31"/>
        </row>
        <row r="32">
          <cell r="G32"/>
          <cell r="H32"/>
          <cell r="I32"/>
        </row>
        <row r="33">
          <cell r="E33" t="str">
            <v>Free float not calculated.</v>
          </cell>
        </row>
        <row r="34">
          <cell r="E34" t="str">
            <v>Current index member</v>
          </cell>
        </row>
        <row r="35">
          <cell r="E35" t="str">
            <v xml:space="preserve">Current index member and candidate for exclusion </v>
          </cell>
        </row>
        <row r="36">
          <cell r="E36" t="str">
            <v>Stock is not yet an index member, but it will be included.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I19"/>
  <sheetViews>
    <sheetView tabSelected="1" view="pageBreakPreview" zoomScaleNormal="100" zoomScaleSheetLayoutView="100" workbookViewId="0">
      <selection activeCell="F27" sqref="F27"/>
    </sheetView>
  </sheetViews>
  <sheetFormatPr defaultColWidth="9.140625" defaultRowHeight="12.75"/>
  <cols>
    <col min="1" max="1" width="18.7109375" style="9" customWidth="1"/>
    <col min="2" max="2" width="10.140625" style="9" bestFit="1" customWidth="1"/>
    <col min="3" max="4" width="10.140625" style="9" customWidth="1"/>
    <col min="5" max="6" width="10.7109375" style="9" customWidth="1"/>
    <col min="7" max="7" width="11.7109375" style="9" customWidth="1"/>
    <col min="8" max="8" width="15.7109375" style="9" customWidth="1"/>
    <col min="9" max="9" width="8.42578125" style="9" customWidth="1"/>
    <col min="10" max="16384" width="9.140625" style="9"/>
  </cols>
  <sheetData>
    <row r="6" spans="1:9">
      <c r="A6" s="16" t="s">
        <v>20</v>
      </c>
    </row>
    <row r="7" spans="1:9">
      <c r="A7" s="8"/>
    </row>
    <row r="8" spans="1:9" ht="64.5" customHeight="1">
      <c r="A8" s="17" t="s">
        <v>21</v>
      </c>
      <c r="B8" s="1" t="s">
        <v>22</v>
      </c>
      <c r="C8" s="1" t="s">
        <v>23</v>
      </c>
      <c r="D8" s="18" t="s">
        <v>31</v>
      </c>
      <c r="E8" s="1" t="s">
        <v>24</v>
      </c>
      <c r="F8" s="1" t="s">
        <v>25</v>
      </c>
      <c r="G8" s="1" t="s">
        <v>26</v>
      </c>
      <c r="H8" s="1" t="s">
        <v>27</v>
      </c>
      <c r="I8" s="1" t="s">
        <v>28</v>
      </c>
    </row>
    <row r="9" spans="1:9">
      <c r="A9" s="2" t="s">
        <v>0</v>
      </c>
      <c r="B9" s="2" t="s">
        <v>1</v>
      </c>
      <c r="C9" s="3" t="s">
        <v>30</v>
      </c>
      <c r="D9" s="4">
        <f>VLOOKUP(B9,[1]SBITOP!$B$8:$D$18,3,0)</f>
        <v>103</v>
      </c>
      <c r="E9" s="5">
        <v>32793448</v>
      </c>
      <c r="F9" s="6">
        <f>VLOOKUP(A9,'[2]Ljubljana Watchlist'!E:I,5,0)</f>
        <v>0.8</v>
      </c>
      <c r="G9" s="6">
        <v>0.27999999999999936</v>
      </c>
      <c r="H9" s="5">
        <f t="shared" ref="H9:H18" si="0">D9*E9*F9*G9</f>
        <v>756610432.25599837</v>
      </c>
      <c r="I9" s="7">
        <f t="shared" ref="I9:I18" si="1">H9/$H$19</f>
        <v>0.30581058414176443</v>
      </c>
    </row>
    <row r="10" spans="1:9">
      <c r="A10" s="2" t="s">
        <v>2</v>
      </c>
      <c r="B10" s="2" t="s">
        <v>3</v>
      </c>
      <c r="C10" s="3" t="s">
        <v>30</v>
      </c>
      <c r="D10" s="4">
        <f>VLOOKUP(B10,[1]SBITOP!$B$8:$D$18,3,0)</f>
        <v>400</v>
      </c>
      <c r="E10" s="5">
        <v>2086301</v>
      </c>
      <c r="F10" s="6">
        <f>VLOOKUP(A10,'[2]Ljubljana Watchlist'!E:I,5,0)</f>
        <v>0.7</v>
      </c>
      <c r="G10" s="6">
        <v>1</v>
      </c>
      <c r="H10" s="5">
        <f t="shared" si="0"/>
        <v>584164280</v>
      </c>
      <c r="I10" s="7">
        <f t="shared" si="1"/>
        <v>0.23611043687157271</v>
      </c>
    </row>
    <row r="11" spans="1:9">
      <c r="A11" s="2" t="s">
        <v>6</v>
      </c>
      <c r="B11" s="2" t="s">
        <v>7</v>
      </c>
      <c r="C11" s="3" t="s">
        <v>30</v>
      </c>
      <c r="D11" s="4">
        <f>VLOOKUP(B11,[1]SBITOP!$B$8:$D$18,3,0)</f>
        <v>32.5</v>
      </c>
      <c r="E11" s="5">
        <v>22735148</v>
      </c>
      <c r="F11" s="6">
        <f>VLOOKUP(A11,'[2]Ljubljana Watchlist'!E:I,5,0)</f>
        <v>0.4</v>
      </c>
      <c r="G11" s="6">
        <v>1</v>
      </c>
      <c r="H11" s="5">
        <f t="shared" si="0"/>
        <v>295556924</v>
      </c>
      <c r="I11" s="7">
        <f t="shared" si="1"/>
        <v>0.11945967399112149</v>
      </c>
    </row>
    <row r="12" spans="1:9">
      <c r="A12" s="2" t="s">
        <v>9</v>
      </c>
      <c r="B12" s="2" t="s">
        <v>8</v>
      </c>
      <c r="C12" s="3" t="s">
        <v>30</v>
      </c>
      <c r="D12" s="4">
        <f>VLOOKUP(B12,[1]SBITOP!$B$8:$D$18,3,0)</f>
        <v>22.5</v>
      </c>
      <c r="E12" s="5">
        <v>17219662</v>
      </c>
      <c r="F12" s="6">
        <f>VLOOKUP(A12,'[2]Ljubljana Watchlist'!E:I,5,0)</f>
        <v>0.6</v>
      </c>
      <c r="G12" s="6">
        <v>1</v>
      </c>
      <c r="H12" s="5">
        <f t="shared" si="0"/>
        <v>232465437</v>
      </c>
      <c r="I12" s="7">
        <f t="shared" si="1"/>
        <v>9.3959041603178931E-2</v>
      </c>
    </row>
    <row r="13" spans="1:9">
      <c r="A13" s="2" t="s">
        <v>19</v>
      </c>
      <c r="B13" s="2" t="s">
        <v>18</v>
      </c>
      <c r="C13" s="3" t="s">
        <v>30</v>
      </c>
      <c r="D13" s="4">
        <f>VLOOKUP(B13,[1]SBITOP!$B$8:$D$18,3,0)</f>
        <v>54.4</v>
      </c>
      <c r="E13" s="5">
        <v>20000000</v>
      </c>
      <c r="F13" s="6">
        <f>VLOOKUP(A13,'[2]Ljubljana Watchlist'!E:I,5,0)</f>
        <v>0.2</v>
      </c>
      <c r="G13" s="6">
        <v>1</v>
      </c>
      <c r="H13" s="5">
        <f t="shared" si="0"/>
        <v>217600000</v>
      </c>
      <c r="I13" s="7">
        <f t="shared" si="1"/>
        <v>8.7950655016520732E-2</v>
      </c>
    </row>
    <row r="14" spans="1:9">
      <c r="A14" s="2" t="s">
        <v>4</v>
      </c>
      <c r="B14" s="2" t="s">
        <v>5</v>
      </c>
      <c r="C14" s="3" t="s">
        <v>30</v>
      </c>
      <c r="D14" s="4">
        <f>VLOOKUP(B14,[1]SBITOP!$B$8:$D$18,3,0)</f>
        <v>52.2</v>
      </c>
      <c r="E14" s="5">
        <v>6535478</v>
      </c>
      <c r="F14" s="6">
        <f>VLOOKUP(A14,'[2]Ljubljana Watchlist'!E:I,5,0)</f>
        <v>0.4</v>
      </c>
      <c r="G14" s="6">
        <v>1</v>
      </c>
      <c r="H14" s="5">
        <f t="shared" si="0"/>
        <v>136460780.64000002</v>
      </c>
      <c r="I14" s="7">
        <f t="shared" si="1"/>
        <v>5.5155400006221288E-2</v>
      </c>
    </row>
    <row r="15" spans="1:9">
      <c r="A15" s="2" t="s">
        <v>10</v>
      </c>
      <c r="B15" s="4" t="s">
        <v>11</v>
      </c>
      <c r="C15" s="3" t="s">
        <v>30</v>
      </c>
      <c r="D15" s="4">
        <f>VLOOKUP(B15,[1]SBITOP!$B$8:$D$18,3,0)</f>
        <v>21.2</v>
      </c>
      <c r="E15" s="5">
        <v>14000000</v>
      </c>
      <c r="F15" s="6">
        <f>VLOOKUP(A15,'[2]Ljubljana Watchlist'!E:I,5,0)</f>
        <v>0.4</v>
      </c>
      <c r="G15" s="6">
        <v>1</v>
      </c>
      <c r="H15" s="5">
        <f t="shared" si="0"/>
        <v>118720000</v>
      </c>
      <c r="I15" s="7">
        <f t="shared" si="1"/>
        <v>4.798484266342528E-2</v>
      </c>
    </row>
    <row r="16" spans="1:9">
      <c r="A16" s="2" t="s">
        <v>15</v>
      </c>
      <c r="B16" s="2" t="s">
        <v>13</v>
      </c>
      <c r="C16" s="3" t="s">
        <v>30</v>
      </c>
      <c r="D16" s="4">
        <f>VLOOKUP(B16,[1]SBITOP!$B$8:$D$18,3,0)</f>
        <v>213</v>
      </c>
      <c r="E16" s="5">
        <v>807977</v>
      </c>
      <c r="F16" s="6">
        <f>VLOOKUP(A16,'[2]Ljubljana Watchlist'!E:I,5,0)</f>
        <v>0.6</v>
      </c>
      <c r="G16" s="6">
        <v>1</v>
      </c>
      <c r="H16" s="5">
        <f t="shared" si="0"/>
        <v>103259460.59999999</v>
      </c>
      <c r="I16" s="7">
        <f t="shared" si="1"/>
        <v>4.1735924615912752E-2</v>
      </c>
    </row>
    <row r="17" spans="1:9">
      <c r="A17" s="2" t="s">
        <v>17</v>
      </c>
      <c r="B17" s="2" t="s">
        <v>14</v>
      </c>
      <c r="C17" s="3" t="s">
        <v>30</v>
      </c>
      <c r="D17" s="4">
        <f>VLOOKUP(B17,[1]SBITOP!$B$8:$D$18,3,0)</f>
        <v>51</v>
      </c>
      <c r="E17" s="5">
        <v>2157487</v>
      </c>
      <c r="F17" s="6">
        <f>VLOOKUP(A17,'[2]Ljubljana Watchlist'!E:I,5,0)</f>
        <v>0.2</v>
      </c>
      <c r="G17" s="6">
        <v>1</v>
      </c>
      <c r="H17" s="5">
        <f t="shared" si="0"/>
        <v>22006367.400000002</v>
      </c>
      <c r="I17" s="7">
        <f t="shared" si="1"/>
        <v>8.8946435081075758E-3</v>
      </c>
    </row>
    <row r="18" spans="1:9">
      <c r="A18" s="2" t="s">
        <v>16</v>
      </c>
      <c r="B18" s="2" t="s">
        <v>12</v>
      </c>
      <c r="C18" s="3" t="s">
        <v>30</v>
      </c>
      <c r="D18" s="4">
        <f>VLOOKUP(B18,[1]SBITOP!$B$8:$D$18,3,0)</f>
        <v>1.44</v>
      </c>
      <c r="E18" s="5">
        <v>16830838</v>
      </c>
      <c r="F18" s="6">
        <f>VLOOKUP(A18,'[2]Ljubljana Watchlist'!E:I,5,0)</f>
        <v>0.3</v>
      </c>
      <c r="G18" s="6">
        <v>1</v>
      </c>
      <c r="H18" s="5">
        <f t="shared" si="0"/>
        <v>7270922.0159999998</v>
      </c>
      <c r="I18" s="7">
        <f t="shared" si="1"/>
        <v>2.9387975821748226E-3</v>
      </c>
    </row>
    <row r="19" spans="1:9">
      <c r="A19" s="19" t="s">
        <v>29</v>
      </c>
      <c r="B19" s="10"/>
      <c r="C19" s="10"/>
      <c r="D19" s="11"/>
      <c r="E19" s="12"/>
      <c r="F19" s="13"/>
      <c r="G19" s="13"/>
      <c r="H19" s="14">
        <f>SUM(H9:H18)</f>
        <v>2474114603.9119983</v>
      </c>
      <c r="I19" s="15">
        <f>SUM(I9:I18)</f>
        <v>1</v>
      </c>
    </row>
  </sheetData>
  <autoFilter ref="A8:I18" xr:uid="{00000000-0009-0000-0000-000000000000}">
    <sortState xmlns:xlrd2="http://schemas.microsoft.com/office/spreadsheetml/2017/richdata2" ref="A9:I18">
      <sortCondition descending="1" ref="I8:I18"/>
    </sortState>
  </autoFilter>
  <sortState xmlns:xlrd2="http://schemas.microsoft.com/office/spreadsheetml/2017/richdata2" ref="A9:I18">
    <sortCondition descending="1" ref="I9:I18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7" ma:contentTypeDescription="Excel 2007+ type, xlsx" ma:contentTypeScope="" ma:versionID="4dae5f6f40740b61191e810d9c7ae8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1e03505732704870435c3f2d785cf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5EF4DC-BC97-4662-B397-2EF124DFF9CB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6A312FF-5ADB-4689-9E29-64033639A8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Natalija Perkovič</cp:lastModifiedBy>
  <cp:lastPrinted>2021-03-18T14:35:31Z</cp:lastPrinted>
  <dcterms:created xsi:type="dcterms:W3CDTF">2010-06-16T08:05:56Z</dcterms:created>
  <dcterms:modified xsi:type="dcterms:W3CDTF">2021-04-23T13:12:22Z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</Properties>
</file>