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1/12/"/>
    </mc:Choice>
  </mc:AlternateContent>
  <xr:revisionPtr revIDLastSave="110" documentId="113_{FEF37C89-3446-4E01-8ACF-826DD980087C}" xr6:coauthVersionLast="47" xr6:coauthVersionMax="47" xr10:uidLastSave="{AA3249F7-539F-4143-B797-43C0A4482181}"/>
  <bookViews>
    <workbookView xWindow="30510" yWindow="5265" windowWidth="25320" windowHeight="8985" xr2:uid="{00000000-000D-0000-FFFF-FFFF00000000}"/>
  </bookViews>
  <sheets>
    <sheet name="SBITOP" sheetId="1" r:id="rId1"/>
  </sheets>
  <externalReferences>
    <externalReference r:id="rId2"/>
  </externalReferences>
  <definedNames>
    <definedName name="_xlnm._FilterDatabase" localSheetId="0" hidden="1">SBITOP!$A$8:$I$17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9" i="1"/>
  <c r="H9" i="1" s="1"/>
  <c r="H10" i="1" l="1"/>
  <c r="H12" i="1"/>
  <c r="H13" i="1"/>
  <c r="H11" i="1"/>
  <c r="H15" i="1"/>
  <c r="H14" i="1"/>
  <c r="H16" i="1"/>
  <c r="H17" i="1"/>
  <c r="H18" i="1" l="1"/>
  <c r="I9" i="1" s="1"/>
  <c r="I10" i="1" l="1"/>
  <c r="I15" i="1"/>
  <c r="I14" i="1"/>
  <c r="I13" i="1"/>
  <c r="I12" i="1"/>
  <c r="I16" i="1"/>
  <c r="I17" i="1"/>
  <c r="I11" i="1"/>
  <c r="I18" i="1" l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<sst xmlns="http://schemas.openxmlformats.org/spreadsheetml/2006/main" count="38" uniqueCount="30">
  <si>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</si>
  <si>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</si>
  <si>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</si>
  <si>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</si>
  <si>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</si>
  <si>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</si>
  <si>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</si>
  <si>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</si>
  <si>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</si>
  <si>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</si>
  <si>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</si>
  <si>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</si>
  <si>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</si>
  <si>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</si>
  <si>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</si>
  <si>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</si>
  <si>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</si>
  <si>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</si>
  <si>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</si>
  <si>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</si>
  <si>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</si>
  <si>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</si>
  <si>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</si>
  <si>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</si>
  <si>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</si>
  <si>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KD GROUP</t>
  </si>
  <si>
    <t>KDHR</t>
  </si>
  <si>
    <t>Skupaj</t>
  </si>
  <si>
    <t xml:space="preserve">SESTAVA INDEKSA SBITOP IN SBITR OD 20. 12. 2021 DALJE </t>
  </si>
  <si>
    <r>
      <t xml:space="preserve">Tečaj v EUR </t>
    </r>
    <r>
      <rPr>
        <b/>
        <sz val="7"/>
        <rFont val="Tahoma"/>
        <family val="2"/>
        <charset val="238"/>
      </rPr>
      <t>(15.12.2021)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</si>
</sst>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18">
    <xf numFmtId="0" fontId="0" fillId="0" borderId="0" xfId="0"/>
    <xf numFmtId="0" fontId="26" fillId="33" borderId="11" xfId="0" applyFont="1" applyFill="1" applyBorder="1" applyAlignment="1">
      <alignment horizontal="center"/>
    </xf>
    <xf numFmtId="0" fontId="26" fillId="33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0" fontId="29" fillId="33" borderId="11" xfId="0" applyFont="1" applyFill="1" applyBorder="1" applyAlignment="1">
      <alignment horizontal="center"/>
    </xf>
    <xf numFmtId="2" fontId="29" fillId="33" borderId="11" xfId="0" applyNumberFormat="1" applyFont="1" applyFill="1" applyBorder="1"/>
    <xf numFmtId="3" fontId="29" fillId="33" borderId="11" xfId="0" applyNumberFormat="1" applyFont="1" applyFill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2" fontId="29" fillId="0" borderId="11" xfId="0" applyNumberFormat="1" applyFont="1" applyFill="1" applyBorder="1"/>
    <xf numFmtId="0" fontId="26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30" fillId="33" borderId="11" xfId="0" applyNumberFormat="1" applyFont="1" applyFill="1" applyBorder="1"/>
    <xf numFmtId="10" fontId="30" fillId="33" borderId="11" xfId="45" applyNumberFormat="1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291677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_trgovanje/02_UPRAVLJANJE%20TRGA/Revizije/2_Indeksi/SBITOP%20indeks/05_Revizije/2021/12/Index_review_N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_SBITOP"/>
    </sheetNames>
    <sheetDataSet>
      <sheetData sheetId="0">
        <row r="3">
          <cell r="A3" t="str">
            <v>Insert code:</v>
          </cell>
          <cell r="B3" t="str">
            <v>Insert q:</v>
          </cell>
          <cell r="C3" t="str">
            <v>Insert p:</v>
          </cell>
        </row>
        <row r="4">
          <cell r="A4" t="str">
            <v>KRKG</v>
          </cell>
          <cell r="B4">
            <v>32793448</v>
          </cell>
          <cell r="C4">
            <v>116.5</v>
          </cell>
        </row>
        <row r="5">
          <cell r="A5" t="str">
            <v>TLSG</v>
          </cell>
          <cell r="B5">
            <v>6535478</v>
          </cell>
          <cell r="C5">
            <v>55.4</v>
          </cell>
        </row>
        <row r="6">
          <cell r="A6" t="str">
            <v>PETG</v>
          </cell>
          <cell r="B6">
            <v>2086301</v>
          </cell>
          <cell r="C6">
            <v>470</v>
          </cell>
        </row>
        <row r="7">
          <cell r="A7" t="str">
            <v>POSR</v>
          </cell>
          <cell r="B7">
            <v>17219662</v>
          </cell>
          <cell r="C7">
            <v>27.6</v>
          </cell>
        </row>
        <row r="8">
          <cell r="A8" t="str">
            <v>NLBR</v>
          </cell>
          <cell r="B8">
            <v>20000000</v>
          </cell>
          <cell r="C8">
            <v>76.400000000000006</v>
          </cell>
        </row>
        <row r="9">
          <cell r="A9" t="str">
            <v>ZVTG</v>
          </cell>
          <cell r="B9">
            <v>22735148</v>
          </cell>
          <cell r="C9">
            <v>36.299999999999997</v>
          </cell>
        </row>
        <row r="10">
          <cell r="A10" t="str">
            <v>LKPG</v>
          </cell>
          <cell r="B10">
            <v>14000000</v>
          </cell>
          <cell r="C10">
            <v>24.6</v>
          </cell>
        </row>
        <row r="11">
          <cell r="A11" t="str">
            <v>CICG</v>
          </cell>
          <cell r="B11">
            <v>807977</v>
          </cell>
          <cell r="C11">
            <v>249</v>
          </cell>
        </row>
        <row r="12">
          <cell r="A12" t="str">
            <v>KDHR</v>
          </cell>
          <cell r="B12">
            <v>2157487</v>
          </cell>
          <cell r="C12">
            <v>44.4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I18"/>
  <sheetViews>
    <sheetView tabSelected="1" view="pageBreakPreview" topLeftCell="A7" zoomScaleNormal="100" zoomScaleSheetLayoutView="100" workbookViewId="0">
      <selection activeCell="M12" sqref="M12"/>
    </sheetView>
  </sheetViews>
  <sheetFormatPr defaultColWidth="9.140625" defaultRowHeight="12.75"/>
  <cols>
    <col min="1" max="1" width="19.7109375" style="10" customWidth="1"/>
    <col min="2" max="2" width="10.140625" style="10" bestFit="1" customWidth="1"/>
    <col min="3" max="4" width="10.140625" style="10" customWidth="1"/>
    <col min="5" max="6" width="10.7109375" style="10" customWidth="1"/>
    <col min="7" max="7" width="11.7109375" style="10" customWidth="1"/>
    <col min="8" max="8" width="15.7109375" style="10" customWidth="1"/>
    <col min="9" max="9" width="8.42578125" style="10" customWidth="1"/>
    <col min="10" max="16384" width="9.140625" style="10"/>
  </cols>
  <sheetData>
    <row r="6" spans="1:9">
      <c r="A6" s="9" t="s">
        <v>28</v>
      </c>
    </row>
    <row r="7" spans="1:9">
      <c r="A7" s="9"/>
    </row>
    <row r="8" spans="1:9" ht="64.5" customHeight="1">
      <c r="A8" s="1" t="s">
        <v>0</v>
      </c>
      <c r="B8" s="2" t="s">
        <v>1</v>
      </c>
      <c r="C8" s="2" t="s">
        <v>2</v>
      </c>
      <c r="D8" s="2" t="s">
        <v>29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>
      <c r="A9" s="3" t="s">
        <v>8</v>
      </c>
      <c r="B9" s="3" t="s">
        <v>9</v>
      </c>
      <c r="C9" s="4" t="s">
        <v>10</v>
      </c>
      <c r="D9" s="11">
        <f>VLOOKUP(B9,[1]comp_SBITOP!$A$3:$C$12,3,0)</f>
        <v>116.5</v>
      </c>
      <c r="E9" s="6">
        <v>32793448</v>
      </c>
      <c r="F9" s="7">
        <v>0.68099405100677424</v>
      </c>
      <c r="G9" s="7">
        <v>0.32</v>
      </c>
      <c r="H9" s="6">
        <f>D9*E9*F9*G9</f>
        <v>832542291.03999996</v>
      </c>
      <c r="I9" s="8">
        <f>H9/$H$18</f>
        <v>0.29674621765358628</v>
      </c>
    </row>
    <row r="10" spans="1:9">
      <c r="A10" s="3" t="s">
        <v>11</v>
      </c>
      <c r="B10" s="3" t="s">
        <v>12</v>
      </c>
      <c r="C10" s="4" t="s">
        <v>10</v>
      </c>
      <c r="D10" s="11">
        <f>VLOOKUP(B10,[1]comp_SBITOP!$A$3:$C$12,3,0)</f>
        <v>470</v>
      </c>
      <c r="E10" s="6">
        <v>2086301</v>
      </c>
      <c r="F10" s="7">
        <v>0.59863302562765397</v>
      </c>
      <c r="G10" s="7">
        <v>1</v>
      </c>
      <c r="H10" s="6">
        <f>D10*E10*F10*G10</f>
        <v>586996479.60000002</v>
      </c>
      <c r="I10" s="8">
        <f>H10/$H$18</f>
        <v>0.20922538947502128</v>
      </c>
    </row>
    <row r="11" spans="1:9">
      <c r="A11" s="3" t="s">
        <v>17</v>
      </c>
      <c r="B11" s="3" t="s">
        <v>18</v>
      </c>
      <c r="C11" s="4" t="s">
        <v>10</v>
      </c>
      <c r="D11" s="11">
        <f>VLOOKUP(B11,[1]comp_SBITOP!$A$3:$C$12,3,0)</f>
        <v>76.400000000000006</v>
      </c>
      <c r="E11" s="6">
        <v>20000000</v>
      </c>
      <c r="F11" s="7">
        <v>0.33149623000000006</v>
      </c>
      <c r="G11" s="7">
        <v>1</v>
      </c>
      <c r="H11" s="6">
        <f>D11*E11*F11*G11</f>
        <v>506526239.44000012</v>
      </c>
      <c r="I11" s="8">
        <f>H11/$H$18</f>
        <v>0.1805430754855108</v>
      </c>
    </row>
    <row r="12" spans="1:9">
      <c r="A12" s="3" t="s">
        <v>13</v>
      </c>
      <c r="B12" s="3" t="s">
        <v>14</v>
      </c>
      <c r="C12" s="4" t="s">
        <v>10</v>
      </c>
      <c r="D12" s="11">
        <f>VLOOKUP(B12,[1]comp_SBITOP!$A$3:$C$12,3,0)</f>
        <v>36.299999999999997</v>
      </c>
      <c r="E12" s="6">
        <v>22735148</v>
      </c>
      <c r="F12" s="7">
        <v>0.37439281239779043</v>
      </c>
      <c r="G12" s="7">
        <v>1</v>
      </c>
      <c r="H12" s="6">
        <f>D12*E12*F12*G12</f>
        <v>308981098.80000001</v>
      </c>
      <c r="I12" s="8">
        <f>H12/$H$18</f>
        <v>0.11013130910240305</v>
      </c>
    </row>
    <row r="13" spans="1:9">
      <c r="A13" s="3" t="s">
        <v>15</v>
      </c>
      <c r="B13" s="3" t="s">
        <v>16</v>
      </c>
      <c r="C13" s="4" t="s">
        <v>10</v>
      </c>
      <c r="D13" s="11">
        <f>VLOOKUP(B13,[1]comp_SBITOP!$A$3:$C$12,3,0)</f>
        <v>27.6</v>
      </c>
      <c r="E13" s="6">
        <v>17219662</v>
      </c>
      <c r="F13" s="7">
        <v>0.44336954349045876</v>
      </c>
      <c r="G13" s="7">
        <v>1</v>
      </c>
      <c r="H13" s="6">
        <f>D13*E13*F13*G13</f>
        <v>210716993.56800002</v>
      </c>
      <c r="I13" s="8">
        <f>H13/$H$18</f>
        <v>7.5106660057506686E-2</v>
      </c>
    </row>
    <row r="14" spans="1:9">
      <c r="A14" s="3" t="s">
        <v>21</v>
      </c>
      <c r="B14" s="5" t="s">
        <v>22</v>
      </c>
      <c r="C14" s="4" t="s">
        <v>10</v>
      </c>
      <c r="D14" s="11">
        <f>VLOOKUP(B14,[1]comp_SBITOP!$A$3:$C$12,3,0)</f>
        <v>24.6</v>
      </c>
      <c r="E14" s="6">
        <v>14000000</v>
      </c>
      <c r="F14" s="7">
        <v>0.37872450000000002</v>
      </c>
      <c r="G14" s="7">
        <v>1</v>
      </c>
      <c r="H14" s="6">
        <f>D14*E14*F14*G14</f>
        <v>130432717.80000001</v>
      </c>
      <c r="I14" s="8">
        <f>H14/$H$18</f>
        <v>4.6490630064062385E-2</v>
      </c>
    </row>
    <row r="15" spans="1:9">
      <c r="A15" s="3" t="s">
        <v>19</v>
      </c>
      <c r="B15" s="3" t="s">
        <v>20</v>
      </c>
      <c r="C15" s="4" t="s">
        <v>10</v>
      </c>
      <c r="D15" s="11">
        <f>VLOOKUP(B15,[1]comp_SBITOP!$A$3:$C$12,3,0)</f>
        <v>55.4</v>
      </c>
      <c r="E15" s="6">
        <v>6535478</v>
      </c>
      <c r="F15" s="7">
        <v>0.31868120434343139</v>
      </c>
      <c r="G15" s="7">
        <v>1</v>
      </c>
      <c r="H15" s="6">
        <f>D15*E15*F15*G15</f>
        <v>115383463.60000001</v>
      </c>
      <c r="I15" s="8">
        <f>H15/$H$18</f>
        <v>4.1126567108439163E-2</v>
      </c>
    </row>
    <row r="16" spans="1:9">
      <c r="A16" s="3" t="s">
        <v>23</v>
      </c>
      <c r="B16" s="3" t="s">
        <v>24</v>
      </c>
      <c r="C16" s="4" t="s">
        <v>10</v>
      </c>
      <c r="D16" s="11">
        <f>VLOOKUP(B16,[1]comp_SBITOP!$A$3:$C$12,3,0)</f>
        <v>249</v>
      </c>
      <c r="E16" s="6">
        <v>807977</v>
      </c>
      <c r="F16" s="7">
        <v>0.55392665880340641</v>
      </c>
      <c r="G16" s="7">
        <v>1</v>
      </c>
      <c r="H16" s="6">
        <f>D16*E16*F16*G16</f>
        <v>111442439.99999997</v>
      </c>
      <c r="I16" s="8">
        <f>H16/$H$18</f>
        <v>3.9721853066197986E-2</v>
      </c>
    </row>
    <row r="17" spans="1:9">
      <c r="A17" s="3" t="s">
        <v>25</v>
      </c>
      <c r="B17" s="3" t="s">
        <v>26</v>
      </c>
      <c r="C17" s="4" t="s">
        <v>10</v>
      </c>
      <c r="D17" s="11">
        <f>VLOOKUP(B17,[1]comp_SBITOP!$A$3:$C$12,3,0)</f>
        <v>44.4</v>
      </c>
      <c r="E17" s="6">
        <v>2157487</v>
      </c>
      <c r="F17" s="7">
        <v>2.6602246039025945E-2</v>
      </c>
      <c r="G17" s="7">
        <v>1</v>
      </c>
      <c r="H17" s="6">
        <f>D17*E17*F17*G17</f>
        <v>2548293.5999999987</v>
      </c>
      <c r="I17" s="8">
        <f>H17/$H$18</f>
        <v>9.0829798727246709E-4</v>
      </c>
    </row>
    <row r="18" spans="1:9" ht="12" customHeight="1">
      <c r="A18" s="12" t="s">
        <v>27</v>
      </c>
      <c r="B18" s="12"/>
      <c r="C18" s="12"/>
      <c r="D18" s="13"/>
      <c r="E18" s="14"/>
      <c r="F18" s="15"/>
      <c r="G18" s="15"/>
      <c r="H18" s="16">
        <f>SUM(H9:H17)</f>
        <v>2805570017.448</v>
      </c>
      <c r="I18" s="17">
        <f>SUM(I9:I17)</f>
        <v>1.0000000000000002</v>
      </c>
    </row>
  </sheetData>
  <autoFilter ref="A8:I17" xr:uid="{00000000-0009-0000-0000-000000000000}">
    <sortState xmlns:xlrd2="http://schemas.microsoft.com/office/spreadsheetml/2017/richdata2" ref="A9:I17">
      <sortCondition descending="1" ref="I8:I17"/>
    </sortState>
  </autoFilter>
  <sortState xmlns:xlrd2="http://schemas.microsoft.com/office/spreadsheetml/2017/richdata2" ref="A9:I17">
    <sortCondition descending="1" ref="I9:I17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4dae5f6f40740b61191e810d9c7ae8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1e03505732704870435c3f2d785cf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EF4DC-BC97-4662-B397-2EF124DFF9CB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E5AFC58-9DBB-4B7C-A40A-42E524358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Natalija Perkovič</cp:lastModifiedBy>
  <cp:revision/>
  <dcterms:created xsi:type="dcterms:W3CDTF">2010-06-16T08:05:56Z</dcterms:created>
  <dcterms:modified xsi:type="dcterms:W3CDTF">2021-12-15T14:31:43Z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