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1/12/"/>
    </mc:Choice>
  </mc:AlternateContent>
  <xr:revisionPtr revIDLastSave="104" documentId="8_{218B071C-424B-4FEB-A66A-DD7180F8F639}" xr6:coauthVersionLast="47" xr6:coauthVersionMax="47" xr10:uidLastSave="{EFA58515-8C2D-433D-BE5C-082E016FB79D}"/>
  <bookViews>
    <workbookView xWindow="3945" yWindow="2850" windowWidth="25320" windowHeight="8985" xr2:uid="{00000000-000D-0000-FFFF-FFFF00000000}"/>
  </bookViews>
  <sheets>
    <sheet name="SBITOP" sheetId="1" r:id="rId1"/>
  </sheets>
  <externalReferences>
    <externalReference r:id="rId2"/>
    <externalReference r:id="rId3"/>
  </externalReferences>
  <definedNames>
    <definedName name="_xlnm._FilterDatabase" localSheetId="0" hidden="1">SBITOP!$A$8:$I$17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9" i="1"/>
  <c r="F10" i="1"/>
  <c r="F11" i="1"/>
  <c r="F12" i="1"/>
  <c r="F13" i="1"/>
  <c r="F14" i="1"/>
  <c r="F15" i="1"/>
  <c r="F16" i="1"/>
  <c r="F17" i="1"/>
  <c r="F9" i="1"/>
  <c r="E10" i="1"/>
  <c r="E11" i="1"/>
  <c r="E12" i="1"/>
  <c r="E13" i="1"/>
  <c r="E14" i="1"/>
  <c r="E15" i="1"/>
  <c r="E16" i="1"/>
  <c r="E17" i="1"/>
  <c r="E9" i="1"/>
  <c r="H13" i="1" l="1"/>
  <c r="H14" i="1"/>
  <c r="H15" i="1"/>
  <c r="H11" i="1"/>
  <c r="H12" i="1"/>
  <c r="H10" i="1"/>
  <c r="H17" i="1"/>
  <c r="H16" i="1"/>
  <c r="H9" i="1"/>
  <c r="H18" i="1" l="1"/>
  <c r="I16" i="1" s="1"/>
  <c r="I14" i="1" l="1"/>
  <c r="I9" i="1"/>
  <c r="I12" i="1"/>
  <c r="I15" i="1"/>
  <c r="I10" i="1"/>
  <c r="I17" i="1"/>
  <c r="I13" i="1"/>
  <c r="I11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<sst xmlns="http://schemas.openxmlformats.org/spreadsheetml/2006/main" count="38" uniqueCount="30">
  <si>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</si>
  <si>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</si>
  <si>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</si>
  <si>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</si>
  <si>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</si>
  <si>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</si>
  <si>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</si>
  <si>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</si>
  <si>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</si>
  <si>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</si>
  <si>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</si>
  <si>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</si>
  <si>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</si>
  <si>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</si>
  <si>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</si>
  <si>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</si>
  <si>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</si>
  <si>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</si>
  <si>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</si>
  <si>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</si>
  <si>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</si>
  <si>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KD GROUP</t>
  </si>
  <si>
    <t>KDHR</t>
  </si>
  <si>
    <t>Trading method</t>
  </si>
  <si>
    <t>NLBR</t>
  </si>
  <si>
    <t>NLB</t>
  </si>
  <si>
    <t>CONT</t>
  </si>
  <si>
    <t>Total</t>
  </si>
  <si>
    <t>COMPOSITION OF INDEX SBITOP AND SBITR FROM 20 DECEMBER 2021</t>
  </si>
  <si>
    <r>
      <t xml:space="preserve">Price in EUR           </t>
    </r>
    <r>
      <rPr>
        <b/>
        <sz val="8"/>
        <rFont val="Tahoma"/>
        <family val="2"/>
        <charset val="238"/>
      </rPr>
      <t xml:space="preserve"> (15 December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</si>
</sst>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468841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21/12/Index_review_N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BITOP_sestava_20211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"/>
    </sheetNames>
    <sheetDataSet>
      <sheetData sheetId="0"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</row>
        <row r="4">
          <cell r="A4" t="str">
            <v>KRKG</v>
          </cell>
          <cell r="B4">
            <v>32793448</v>
          </cell>
          <cell r="C4">
            <v>116.5</v>
          </cell>
          <cell r="D4">
            <v>0.68099405100677424</v>
          </cell>
        </row>
        <row r="5">
          <cell r="A5" t="str">
            <v>TLSG</v>
          </cell>
          <cell r="B5">
            <v>6535478</v>
          </cell>
          <cell r="C5">
            <v>55.4</v>
          </cell>
          <cell r="D5">
            <v>0.31868120434343139</v>
          </cell>
        </row>
        <row r="6">
          <cell r="A6" t="str">
            <v>PETG</v>
          </cell>
          <cell r="B6">
            <v>2086301</v>
          </cell>
          <cell r="C6">
            <v>470</v>
          </cell>
          <cell r="D6">
            <v>0.59863302562765397</v>
          </cell>
        </row>
        <row r="7">
          <cell r="A7" t="str">
            <v>POSR</v>
          </cell>
          <cell r="B7">
            <v>17219662</v>
          </cell>
          <cell r="C7">
            <v>27.6</v>
          </cell>
          <cell r="D7">
            <v>0.44336954349045876</v>
          </cell>
        </row>
        <row r="8">
          <cell r="A8" t="str">
            <v>NLBR</v>
          </cell>
          <cell r="B8">
            <v>20000000</v>
          </cell>
          <cell r="C8">
            <v>76.400000000000006</v>
          </cell>
          <cell r="D8">
            <v>0.33149623000000006</v>
          </cell>
        </row>
        <row r="9">
          <cell r="A9" t="str">
            <v>ZVTG</v>
          </cell>
          <cell r="B9">
            <v>22735148</v>
          </cell>
          <cell r="C9">
            <v>36.299999999999997</v>
          </cell>
          <cell r="D9">
            <v>0.37439281239779043</v>
          </cell>
        </row>
        <row r="10">
          <cell r="A10" t="str">
            <v>LKPG</v>
          </cell>
          <cell r="B10">
            <v>14000000</v>
          </cell>
          <cell r="C10">
            <v>24.6</v>
          </cell>
          <cell r="D10">
            <v>0.37872450000000002</v>
          </cell>
        </row>
        <row r="11">
          <cell r="A11" t="str">
            <v>CICG</v>
          </cell>
          <cell r="B11">
            <v>807977</v>
          </cell>
          <cell r="C11">
            <v>249</v>
          </cell>
          <cell r="D11">
            <v>0.55392665880340641</v>
          </cell>
        </row>
        <row r="12">
          <cell r="A12" t="str">
            <v>KDHR</v>
          </cell>
          <cell r="B12">
            <v>2157487</v>
          </cell>
          <cell r="C12">
            <v>44.4</v>
          </cell>
          <cell r="D12">
            <v>2.6602246039025945E-2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(15.12.2021)</v>
          </cell>
        </row>
        <row r="9">
          <cell r="B9" t="str">
            <v>KRKG</v>
          </cell>
          <cell r="C9" t="str">
            <v>neprekinjeno</v>
          </cell>
          <cell r="D9">
            <v>116.5</v>
          </cell>
        </row>
        <row r="10">
          <cell r="B10" t="str">
            <v>PETG</v>
          </cell>
          <cell r="C10" t="str">
            <v>neprekinjeno</v>
          </cell>
          <cell r="D10">
            <v>470</v>
          </cell>
        </row>
        <row r="11">
          <cell r="B11" t="str">
            <v>NLBR</v>
          </cell>
          <cell r="C11" t="str">
            <v>neprekinjeno</v>
          </cell>
          <cell r="D11">
            <v>76.400000000000006</v>
          </cell>
        </row>
        <row r="12">
          <cell r="B12" t="str">
            <v>ZVTG</v>
          </cell>
          <cell r="C12" t="str">
            <v>neprekinjeno</v>
          </cell>
          <cell r="D12">
            <v>36.299999999999997</v>
          </cell>
        </row>
        <row r="13">
          <cell r="B13" t="str">
            <v>POSR</v>
          </cell>
          <cell r="C13" t="str">
            <v>neprekinjeno</v>
          </cell>
          <cell r="D13">
            <v>27.6</v>
          </cell>
        </row>
        <row r="14">
          <cell r="B14" t="str">
            <v>LKPG</v>
          </cell>
          <cell r="C14" t="str">
            <v>neprekinjeno</v>
          </cell>
          <cell r="D14">
            <v>24.6</v>
          </cell>
        </row>
        <row r="15">
          <cell r="B15" t="str">
            <v>TLSG</v>
          </cell>
          <cell r="C15" t="str">
            <v>neprekinjeno</v>
          </cell>
          <cell r="D15">
            <v>55.4</v>
          </cell>
        </row>
        <row r="16">
          <cell r="B16" t="str">
            <v>CICG</v>
          </cell>
          <cell r="C16" t="str">
            <v>neprekinjeno</v>
          </cell>
          <cell r="D16">
            <v>249</v>
          </cell>
        </row>
        <row r="17">
          <cell r="B17" t="str">
            <v>KDHR</v>
          </cell>
          <cell r="C17" t="str">
            <v>neprekinjeno</v>
          </cell>
          <cell r="D17">
            <v>44.4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0.2851562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23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26</v>
      </c>
      <c r="D9" s="7">
        <f>VLOOKUP(B9,[2]SBITOP!$B$8:$D$17,3,0)</f>
        <v>116.5</v>
      </c>
      <c r="E9" s="8">
        <f>VLOOKUP(B9,[1]comp_SBITOP!$A$3:$B$12,2,0)</f>
        <v>32793448</v>
      </c>
      <c r="F9" s="9">
        <f>VLOOKUP(B9,[1]comp_SBITOP!$A$3:$D$12,4,0)</f>
        <v>0.68099405100677424</v>
      </c>
      <c r="G9" s="9">
        <v>0.32</v>
      </c>
      <c r="H9" s="8">
        <f>D9*E9*F9*G9</f>
        <v>832542291.03999996</v>
      </c>
      <c r="I9" s="10">
        <f>H9/$H$18</f>
        <v>0.29674621765358628</v>
      </c>
    </row>
    <row r="10" spans="1:9">
      <c r="A10" s="5" t="s">
        <v>7</v>
      </c>
      <c r="B10" s="5" t="s">
        <v>8</v>
      </c>
      <c r="C10" s="6" t="s">
        <v>26</v>
      </c>
      <c r="D10" s="7">
        <f>VLOOKUP(B10,[2]SBITOP!$B$8:$D$17,3,0)</f>
        <v>470</v>
      </c>
      <c r="E10" s="8">
        <f>VLOOKUP(B10,[1]comp_SBITOP!$A$3:$B$12,2,0)</f>
        <v>2086301</v>
      </c>
      <c r="F10" s="9">
        <f>VLOOKUP(B10,[1]comp_SBITOP!$A$3:$D$12,4,0)</f>
        <v>0.59863302562765397</v>
      </c>
      <c r="G10" s="9">
        <v>1</v>
      </c>
      <c r="H10" s="8">
        <f>D10*E10*F10*G10</f>
        <v>586996479.60000002</v>
      </c>
      <c r="I10" s="10">
        <f>H10/$H$18</f>
        <v>0.20922538947502128</v>
      </c>
    </row>
    <row r="11" spans="1:9">
      <c r="A11" s="5" t="s">
        <v>25</v>
      </c>
      <c r="B11" s="5" t="s">
        <v>24</v>
      </c>
      <c r="C11" s="6" t="s">
        <v>26</v>
      </c>
      <c r="D11" s="7">
        <f>VLOOKUP(B11,[2]SBITOP!$B$8:$D$17,3,0)</f>
        <v>76.400000000000006</v>
      </c>
      <c r="E11" s="8">
        <f>VLOOKUP(B11,[1]comp_SBITOP!$A$3:$B$12,2,0)</f>
        <v>20000000</v>
      </c>
      <c r="F11" s="9">
        <f>VLOOKUP(B11,[1]comp_SBITOP!$A$3:$D$12,4,0)</f>
        <v>0.33149623000000006</v>
      </c>
      <c r="G11" s="9">
        <v>1</v>
      </c>
      <c r="H11" s="8">
        <f>D11*E11*F11*G11</f>
        <v>506526239.44000012</v>
      </c>
      <c r="I11" s="10">
        <f>H11/$H$18</f>
        <v>0.1805430754855108</v>
      </c>
    </row>
    <row r="12" spans="1:9">
      <c r="A12" s="5" t="s">
        <v>12</v>
      </c>
      <c r="B12" s="5" t="s">
        <v>13</v>
      </c>
      <c r="C12" s="6" t="s">
        <v>26</v>
      </c>
      <c r="D12" s="7">
        <f>VLOOKUP(B12,[2]SBITOP!$B$8:$D$17,3,0)</f>
        <v>36.299999999999997</v>
      </c>
      <c r="E12" s="8">
        <f>VLOOKUP(B12,[1]comp_SBITOP!$A$3:$B$12,2,0)</f>
        <v>22735148</v>
      </c>
      <c r="F12" s="9">
        <f>VLOOKUP(B12,[1]comp_SBITOP!$A$3:$D$12,4,0)</f>
        <v>0.37439281239779043</v>
      </c>
      <c r="G12" s="9">
        <v>1</v>
      </c>
      <c r="H12" s="8">
        <f>D12*E12*F12*G12</f>
        <v>308981098.80000001</v>
      </c>
      <c r="I12" s="10">
        <f>H12/$H$18</f>
        <v>0.11013130910240305</v>
      </c>
    </row>
    <row r="13" spans="1:9">
      <c r="A13" s="5" t="s">
        <v>14</v>
      </c>
      <c r="B13" s="5" t="s">
        <v>15</v>
      </c>
      <c r="C13" s="6" t="s">
        <v>26</v>
      </c>
      <c r="D13" s="7">
        <f>VLOOKUP(B13,[2]SBITOP!$B$8:$D$17,3,0)</f>
        <v>27.6</v>
      </c>
      <c r="E13" s="8">
        <f>VLOOKUP(B13,[1]comp_SBITOP!$A$3:$B$12,2,0)</f>
        <v>17219662</v>
      </c>
      <c r="F13" s="9">
        <f>VLOOKUP(B13,[1]comp_SBITOP!$A$3:$D$12,4,0)</f>
        <v>0.44336954349045876</v>
      </c>
      <c r="G13" s="9">
        <v>1</v>
      </c>
      <c r="H13" s="8">
        <f>D13*E13*F13*G13</f>
        <v>210716993.56800002</v>
      </c>
      <c r="I13" s="10">
        <f>H13/$H$18</f>
        <v>7.5106660057506686E-2</v>
      </c>
    </row>
    <row r="14" spans="1:9">
      <c r="A14" s="5" t="s">
        <v>17</v>
      </c>
      <c r="B14" s="5" t="s">
        <v>16</v>
      </c>
      <c r="C14" s="6" t="s">
        <v>26</v>
      </c>
      <c r="D14" s="7">
        <f>VLOOKUP(B14,[2]SBITOP!$B$8:$D$17,3,0)</f>
        <v>24.6</v>
      </c>
      <c r="E14" s="8">
        <f>VLOOKUP(B14,[1]comp_SBITOP!$A$3:$B$12,2,0)</f>
        <v>14000000</v>
      </c>
      <c r="F14" s="9">
        <f>VLOOKUP(B14,[1]comp_SBITOP!$A$3:$D$12,4,0)</f>
        <v>0.37872450000000002</v>
      </c>
      <c r="G14" s="9">
        <v>1</v>
      </c>
      <c r="H14" s="8">
        <f>D14*E14*F14*G14</f>
        <v>130432717.80000001</v>
      </c>
      <c r="I14" s="10">
        <f>H14/$H$18</f>
        <v>4.6490630064062385E-2</v>
      </c>
    </row>
    <row r="15" spans="1:9">
      <c r="A15" s="5" t="s">
        <v>9</v>
      </c>
      <c r="B15" s="7" t="s">
        <v>10</v>
      </c>
      <c r="C15" s="6" t="s">
        <v>26</v>
      </c>
      <c r="D15" s="7">
        <f>VLOOKUP(B15,[2]SBITOP!$B$8:$D$17,3,0)</f>
        <v>55.4</v>
      </c>
      <c r="E15" s="8">
        <f>VLOOKUP(B15,[1]comp_SBITOP!$A$3:$B$12,2,0)</f>
        <v>6535478</v>
      </c>
      <c r="F15" s="9">
        <f>VLOOKUP(B15,[1]comp_SBITOP!$A$3:$D$12,4,0)</f>
        <v>0.31868120434343139</v>
      </c>
      <c r="G15" s="9">
        <v>1</v>
      </c>
      <c r="H15" s="8">
        <f>D15*E15*F15*G15</f>
        <v>115383463.60000001</v>
      </c>
      <c r="I15" s="10">
        <f>H15/$H$18</f>
        <v>4.1126567108439163E-2</v>
      </c>
    </row>
    <row r="16" spans="1:9">
      <c r="A16" s="5" t="s">
        <v>19</v>
      </c>
      <c r="B16" s="5" t="s">
        <v>20</v>
      </c>
      <c r="C16" s="6" t="s">
        <v>26</v>
      </c>
      <c r="D16" s="7">
        <f>VLOOKUP(B16,[2]SBITOP!$B$8:$D$17,3,0)</f>
        <v>249</v>
      </c>
      <c r="E16" s="8">
        <f>VLOOKUP(B16,[1]comp_SBITOP!$A$3:$B$12,2,0)</f>
        <v>807977</v>
      </c>
      <c r="F16" s="9">
        <f>VLOOKUP(B16,[1]comp_SBITOP!$A$3:$D$12,4,0)</f>
        <v>0.55392665880340641</v>
      </c>
      <c r="G16" s="9">
        <v>1</v>
      </c>
      <c r="H16" s="8">
        <f>D16*E16*F16*G16</f>
        <v>111442439.99999997</v>
      </c>
      <c r="I16" s="10">
        <f>H16/$H$18</f>
        <v>3.9721853066197986E-2</v>
      </c>
    </row>
    <row r="17" spans="1:9">
      <c r="A17" s="5" t="s">
        <v>21</v>
      </c>
      <c r="B17" s="5" t="s">
        <v>22</v>
      </c>
      <c r="C17" s="6" t="s">
        <v>26</v>
      </c>
      <c r="D17" s="7">
        <f>VLOOKUP(B17,[2]SBITOP!$B$8:$D$17,3,0)</f>
        <v>44.4</v>
      </c>
      <c r="E17" s="8">
        <f>VLOOKUP(B17,[1]comp_SBITOP!$A$3:$B$12,2,0)</f>
        <v>2157487</v>
      </c>
      <c r="F17" s="9">
        <f>VLOOKUP(B17,[1]comp_SBITOP!$A$3:$D$12,4,0)</f>
        <v>2.6602246039025945E-2</v>
      </c>
      <c r="G17" s="9">
        <v>1</v>
      </c>
      <c r="H17" s="8">
        <f>D17*E17*F17*G17</f>
        <v>2548293.5999999987</v>
      </c>
      <c r="I17" s="10">
        <f>H17/$H$18</f>
        <v>9.0829798727246709E-4</v>
      </c>
    </row>
    <row r="18" spans="1:9">
      <c r="A18" s="14" t="s">
        <v>27</v>
      </c>
      <c r="B18" s="14"/>
      <c r="C18" s="14"/>
      <c r="D18" s="15"/>
      <c r="E18" s="16"/>
      <c r="F18" s="17"/>
      <c r="G18" s="17"/>
      <c r="H18" s="18">
        <f>SUM(H9:H17)</f>
        <v>2805570017.448</v>
      </c>
      <c r="I18" s="19">
        <f>SUM(I9:I17)</f>
        <v>1.0000000000000002</v>
      </c>
    </row>
    <row r="19" spans="1:9">
      <c r="A19" s="12"/>
      <c r="I19" s="11"/>
    </row>
    <row r="20" spans="1:9">
      <c r="A20" s="12"/>
      <c r="D20" s="13"/>
      <c r="E20" s="13"/>
      <c r="F20" s="13"/>
      <c r="G20" s="13"/>
      <c r="H20" s="13"/>
      <c r="I20" s="13"/>
    </row>
  </sheetData>
  <autoFilter ref="A8:I17" xr:uid="{00000000-0009-0000-0000-000000000000}">
    <sortState xmlns:xlrd2="http://schemas.microsoft.com/office/spreadsheetml/2017/richdata2" ref="A9:I17">
      <sortCondition descending="1" ref="I8:I17"/>
    </sortState>
  </autoFilter>
  <sortState xmlns:xlrd2="http://schemas.microsoft.com/office/spreadsheetml/2017/richdata2" ref="A9:I17">
    <sortCondition descending="1" ref="I9:I17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4dae5f6f40740b61191e810d9c7ae8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1e03505732704870435c3f2d785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BDC59C-B346-491E-8091-D1DF4F55EBC9}"/>
</file>

<file path=customXml/itemProps3.xml><?xml version="1.0" encoding="utf-8"?>
<ds:datastoreItem xmlns:ds="http://schemas.openxmlformats.org/officeDocument/2006/customXml" ds:itemID="{ED408A90-032E-4740-B326-9D96C803DA6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2021-12-15T14:27:59Z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