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Izredna revizija/"/>
    </mc:Choice>
  </mc:AlternateContent>
  <xr:revisionPtr revIDLastSave="146" documentId="113_{FEF37C89-3446-4E01-8ACF-826DD980087C}" xr6:coauthVersionLast="47" xr6:coauthVersionMax="47" xr10:uidLastSave="{EED74DD3-7F31-4AB1-88FC-271E0F67E78D}"/>
  <bookViews>
    <workbookView xWindow="9000" yWindow="2325" windowWidth="18135" windowHeight="9525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9" i="1"/>
  <c r="D10" i="1"/>
  <c r="D11" i="1" l="1"/>
  <c r="D12" i="1"/>
  <c r="D13" i="1"/>
  <c r="D14" i="1"/>
  <c r="D15" i="1"/>
  <c r="D16" i="1"/>
  <c r="D9" i="1"/>
  <c r="H9" i="1" l="1"/>
  <c r="H10" i="1"/>
  <c r="H12" i="1"/>
  <c r="H13" i="1"/>
  <c r="H11" i="1"/>
  <c r="H15" i="1"/>
  <c r="H14" i="1"/>
  <c r="H16" i="1"/>
  <c r="H17" i="1" l="1"/>
  <c r="I9" i="1" s="1"/>
  <c r="I10" i="1" l="1"/>
  <c r="I15" i="1"/>
  <c r="I14" i="1"/>
  <c r="I13" i="1"/>
  <c r="I12" i="1"/>
  <c r="I16" i="1"/>
  <c r="I11" i="1"/>
  <c r="I17" i="1" l="1"/>
</calcChain>
</file>

<file path=xl/sharedStrings.xml><?xml version="1.0" encoding="utf-8"?>
<sst xmlns="http://schemas.openxmlformats.org/spreadsheetml/2006/main" count="35" uniqueCount="28">
  <si>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</si>
  <si>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</si>
  <si>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</si>
  <si>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</si>
  <si>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</si>
  <si>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</si>
  <si>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</si>
  <si>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</si>
  <si>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</si>
  <si>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</si>
  <si>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</si>
  <si>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</si>
  <si>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</si>
  <si>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</si>
  <si>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</si>
  <si>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</si>
  <si>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</si>
  <si>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</si>
  <si>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</si>
  <si>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</si>
  <si>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</si>
  <si>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</si>
  <si>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</si>
  <si>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</si>
  <si>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</si>
  <si>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</si>
  <si>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 xml:space="preserve">SESTAVA INDEKSA SBITOP IN SBITR OD 28. 2. 2022 DALJE </t>
  </si>
  <si>
    <r>
      <t xml:space="preserve">Tečaj v EUR </t>
    </r>
    <r>
      <rPr>
        <b/>
        <sz val="7"/>
        <rFont val="Tahoma"/>
        <family val="2"/>
        <charset val="238"/>
      </rPr>
      <t>(25.2.2022)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</si>
</sst>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7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2" xfId="0" applyFont="1" applyFill="1" applyBorder="1"/>
    <xf numFmtId="2" fontId="26" fillId="33" borderId="12" xfId="0" applyNumberFormat="1" applyFont="1" applyFill="1" applyBorder="1"/>
    <xf numFmtId="3" fontId="26" fillId="33" borderId="12" xfId="0" applyNumberFormat="1" applyFont="1" applyFill="1" applyBorder="1"/>
    <xf numFmtId="4" fontId="26" fillId="33" borderId="12" xfId="0" applyNumberFormat="1" applyFont="1" applyFill="1" applyBorder="1"/>
    <xf numFmtId="3" fontId="30" fillId="33" borderId="12" xfId="0" applyNumberFormat="1" applyFont="1" applyFill="1" applyBorder="1"/>
    <xf numFmtId="10" fontId="30" fillId="33" borderId="12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22/Izredne%20revizije/Index_review_N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_novi FF"/>
    </sheetNames>
    <sheetDataSet>
      <sheetData sheetId="0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</row>
        <row r="4">
          <cell r="A4" t="str">
            <v>KRKG</v>
          </cell>
          <cell r="B4">
            <v>32793448</v>
          </cell>
          <cell r="C4">
            <v>94.6</v>
          </cell>
          <cell r="D4">
            <v>0.68</v>
          </cell>
        </row>
        <row r="5">
          <cell r="A5" t="str">
            <v>TLSG</v>
          </cell>
          <cell r="B5">
            <v>6535478</v>
          </cell>
          <cell r="C5">
            <v>57.2</v>
          </cell>
          <cell r="D5">
            <v>0.32</v>
          </cell>
        </row>
        <row r="6">
          <cell r="A6" t="str">
            <v>PETG</v>
          </cell>
          <cell r="B6">
            <v>2086301</v>
          </cell>
          <cell r="C6">
            <v>504</v>
          </cell>
          <cell r="D6">
            <v>0.6</v>
          </cell>
        </row>
        <row r="7">
          <cell r="A7" t="str">
            <v>POSR</v>
          </cell>
          <cell r="B7">
            <v>17219662</v>
          </cell>
          <cell r="C7">
            <v>27</v>
          </cell>
          <cell r="D7">
            <v>0.44</v>
          </cell>
        </row>
        <row r="8">
          <cell r="A8" t="str">
            <v>NLBR</v>
          </cell>
          <cell r="B8">
            <v>20000000</v>
          </cell>
          <cell r="C8">
            <v>69</v>
          </cell>
          <cell r="D8">
            <v>0.34</v>
          </cell>
        </row>
        <row r="9">
          <cell r="A9" t="str">
            <v>ZVTG</v>
          </cell>
          <cell r="B9">
            <v>22735148</v>
          </cell>
          <cell r="C9">
            <v>36.6</v>
          </cell>
          <cell r="D9">
            <v>0.36</v>
          </cell>
        </row>
        <row r="10">
          <cell r="A10" t="str">
            <v>LKPG</v>
          </cell>
          <cell r="B10">
            <v>14000000</v>
          </cell>
          <cell r="C10">
            <v>24.8</v>
          </cell>
          <cell r="D10">
            <v>0.38</v>
          </cell>
        </row>
        <row r="11">
          <cell r="A11" t="str">
            <v>CICG</v>
          </cell>
          <cell r="B11">
            <v>807977</v>
          </cell>
          <cell r="C11">
            <v>255</v>
          </cell>
          <cell r="D11">
            <v>0.55000000000000004</v>
          </cell>
        </row>
        <row r="12">
          <cell r="A12">
            <v>8</v>
          </cell>
        </row>
        <row r="13">
          <cell r="A13" t="str">
            <v>5-15 constituents methodology limit</v>
          </cell>
        </row>
        <row r="16">
          <cell r="A16" t="str">
            <v>vzeti tečaje in št. delnic na dan 25.2.2022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7"/>
  <sheetViews>
    <sheetView tabSelected="1" view="pageBreakPreview" zoomScaleNormal="100" zoomScaleSheetLayoutView="100" workbookViewId="0">
      <selection activeCell="F26" sqref="F26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26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27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5">
        <f>VLOOKUP(B9,'[1]comp_SBITOP_novi FF'!$A$3:$C$11,3,0)</f>
        <v>94.6</v>
      </c>
      <c r="E9" s="6">
        <v>32793448</v>
      </c>
      <c r="F9" s="7">
        <f>VLOOKUP(B9,'[1]comp_SBITOP_novi FF'!$A$1:$D$65536,4,0)</f>
        <v>0.68</v>
      </c>
      <c r="G9" s="7">
        <v>0.39999999999999947</v>
      </c>
      <c r="H9" s="6">
        <f>D9*E9*F9*G9</f>
        <v>843814769.17759883</v>
      </c>
      <c r="I9" s="8">
        <f>H9/$H$17</f>
        <v>0.29997820565773725</v>
      </c>
    </row>
    <row r="10" spans="1:9">
      <c r="A10" s="3" t="s">
        <v>11</v>
      </c>
      <c r="B10" s="3" t="s">
        <v>12</v>
      </c>
      <c r="C10" s="4" t="s">
        <v>10</v>
      </c>
      <c r="D10" s="5">
        <f>VLOOKUP(B10,'[1]comp_SBITOP_novi FF'!$A$3:$C$11,3,0)</f>
        <v>504</v>
      </c>
      <c r="E10" s="6">
        <v>2086301</v>
      </c>
      <c r="F10" s="7">
        <f>VLOOKUP(B10,'[1]comp_SBITOP_novi FF'!$A$1:$D$65536,4,0)</f>
        <v>0.6</v>
      </c>
      <c r="G10" s="7">
        <v>1</v>
      </c>
      <c r="H10" s="6">
        <f>D10*E10*F10*G10</f>
        <v>630897422.39999998</v>
      </c>
      <c r="I10" s="8">
        <f>H10/$H$17</f>
        <v>0.2242855702918026</v>
      </c>
    </row>
    <row r="11" spans="1:9">
      <c r="A11" s="3" t="s">
        <v>17</v>
      </c>
      <c r="B11" s="3" t="s">
        <v>18</v>
      </c>
      <c r="C11" s="4" t="s">
        <v>10</v>
      </c>
      <c r="D11" s="5">
        <f>VLOOKUP(B11,'[1]comp_SBITOP_novi FF'!$A$3:$C$11,3,0)</f>
        <v>69</v>
      </c>
      <c r="E11" s="6">
        <v>20000000</v>
      </c>
      <c r="F11" s="7">
        <f>VLOOKUP(B11,'[1]comp_SBITOP_novi FF'!$A$1:$D$65536,4,0)</f>
        <v>0.34</v>
      </c>
      <c r="G11" s="7">
        <v>1</v>
      </c>
      <c r="H11" s="6">
        <f>D11*E11*F11*G11</f>
        <v>469200000.00000006</v>
      </c>
      <c r="I11" s="8">
        <f>H11/$H$17</f>
        <v>0.16680174279455703</v>
      </c>
    </row>
    <row r="12" spans="1:9">
      <c r="A12" s="3" t="s">
        <v>13</v>
      </c>
      <c r="B12" s="3" t="s">
        <v>14</v>
      </c>
      <c r="C12" s="4" t="s">
        <v>10</v>
      </c>
      <c r="D12" s="5">
        <f>VLOOKUP(B12,'[1]comp_SBITOP_novi FF'!$A$3:$C$11,3,0)</f>
        <v>36.6</v>
      </c>
      <c r="E12" s="6">
        <v>22735148</v>
      </c>
      <c r="F12" s="7">
        <f>VLOOKUP(B12,'[1]comp_SBITOP_novi FF'!$A$1:$D$65536,4,0)</f>
        <v>0.36</v>
      </c>
      <c r="G12" s="7">
        <v>1</v>
      </c>
      <c r="H12" s="6">
        <f>D12*E12*F12*G12</f>
        <v>299558310.04800004</v>
      </c>
      <c r="I12" s="8">
        <f>H12/$H$17</f>
        <v>0.10649370883333048</v>
      </c>
    </row>
    <row r="13" spans="1:9">
      <c r="A13" s="3" t="s">
        <v>15</v>
      </c>
      <c r="B13" s="3" t="s">
        <v>16</v>
      </c>
      <c r="C13" s="4" t="s">
        <v>10</v>
      </c>
      <c r="D13" s="5">
        <f>VLOOKUP(B13,'[1]comp_SBITOP_novi FF'!$A$3:$C$11,3,0)</f>
        <v>27</v>
      </c>
      <c r="E13" s="6">
        <v>17219662</v>
      </c>
      <c r="F13" s="7">
        <f>VLOOKUP(B13,'[1]comp_SBITOP_novi FF'!$A$1:$D$65536,4,0)</f>
        <v>0.44</v>
      </c>
      <c r="G13" s="7">
        <v>1</v>
      </c>
      <c r="H13" s="6">
        <f>D13*E13*F13*G13</f>
        <v>204569584.56</v>
      </c>
      <c r="I13" s="8">
        <f>H13/$H$17</f>
        <v>7.2724985565572248E-2</v>
      </c>
    </row>
    <row r="14" spans="1:9">
      <c r="A14" s="3" t="s">
        <v>21</v>
      </c>
      <c r="B14" s="5" t="s">
        <v>22</v>
      </c>
      <c r="C14" s="4" t="s">
        <v>10</v>
      </c>
      <c r="D14" s="5">
        <f>VLOOKUP(B14,'[1]comp_SBITOP_novi FF'!$A$3:$C$11,3,0)</f>
        <v>24.8</v>
      </c>
      <c r="E14" s="6">
        <v>14000000</v>
      </c>
      <c r="F14" s="7">
        <f>VLOOKUP(B14,'[1]comp_SBITOP_novi FF'!$A$1:$D$65536,4,0)</f>
        <v>0.38</v>
      </c>
      <c r="G14" s="7">
        <v>1</v>
      </c>
      <c r="H14" s="6">
        <f>D14*E14*F14*G14</f>
        <v>131936000</v>
      </c>
      <c r="I14" s="8">
        <f>H14/$H$17</f>
        <v>4.6903569346425131E-2</v>
      </c>
    </row>
    <row r="15" spans="1:9">
      <c r="A15" s="3" t="s">
        <v>19</v>
      </c>
      <c r="B15" s="3" t="s">
        <v>20</v>
      </c>
      <c r="C15" s="4" t="s">
        <v>10</v>
      </c>
      <c r="D15" s="5">
        <f>VLOOKUP(B15,'[1]comp_SBITOP_novi FF'!$A$3:$C$11,3,0)</f>
        <v>57.2</v>
      </c>
      <c r="E15" s="6">
        <v>6535478</v>
      </c>
      <c r="F15" s="7">
        <f>VLOOKUP(B15,'[1]comp_SBITOP_novi FF'!$A$1:$D$65536,4,0)</f>
        <v>0.32</v>
      </c>
      <c r="G15" s="7">
        <v>1</v>
      </c>
      <c r="H15" s="6">
        <f>D15*E15*F15*G15</f>
        <v>119625389.31200001</v>
      </c>
      <c r="I15" s="8">
        <f>H15/$H$17</f>
        <v>4.2527117262828158E-2</v>
      </c>
    </row>
    <row r="16" spans="1:9">
      <c r="A16" s="3" t="s">
        <v>23</v>
      </c>
      <c r="B16" s="3" t="s">
        <v>24</v>
      </c>
      <c r="C16" s="4" t="s">
        <v>10</v>
      </c>
      <c r="D16" s="5">
        <f>VLOOKUP(B16,'[1]comp_SBITOP_novi FF'!$A$3:$C$11,3,0)</f>
        <v>255</v>
      </c>
      <c r="E16" s="6">
        <v>807977</v>
      </c>
      <c r="F16" s="7">
        <f>VLOOKUP(B16,'[1]comp_SBITOP_novi FF'!$A$1:$D$65536,4,0)</f>
        <v>0.55000000000000004</v>
      </c>
      <c r="G16" s="7">
        <v>1</v>
      </c>
      <c r="H16" s="6">
        <f>D16*E16*F16*G16</f>
        <v>113318774.25000001</v>
      </c>
      <c r="I16" s="8">
        <f>H16/$H$17</f>
        <v>4.0285100247747167E-2</v>
      </c>
    </row>
    <row r="17" spans="1:9" ht="12" customHeight="1">
      <c r="A17" s="11" t="s">
        <v>25</v>
      </c>
      <c r="B17" s="11"/>
      <c r="C17" s="11"/>
      <c r="D17" s="12"/>
      <c r="E17" s="13"/>
      <c r="F17" s="14"/>
      <c r="G17" s="14"/>
      <c r="H17" s="15">
        <f>SUM(H9:H16)</f>
        <v>2812920249.7475986</v>
      </c>
      <c r="I17" s="16">
        <f>SUM(I9:I16)</f>
        <v>1.0000000000000002</v>
      </c>
    </row>
  </sheetData>
  <autoFilter ref="A8:I16" xr:uid="{00000000-0009-0000-0000-000000000000}">
    <sortState xmlns:xlrd2="http://schemas.microsoft.com/office/spreadsheetml/2017/richdata2" ref="A9:I16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CCB5D-6E47-467E-A599-922155549B98}"/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2022-02-25T14:29:26Z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