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2/Izredna revizija/"/>
    </mc:Choice>
  </mc:AlternateContent>
  <xr:revisionPtr revIDLastSave="145" documentId="8_{218B071C-424B-4FEB-A66A-DD7180F8F639}" xr6:coauthVersionLast="47" xr6:coauthVersionMax="47" xr10:uidLastSave="{CB16E8F9-FD24-4160-A9F4-DAFF5DC30FCD}"/>
  <bookViews>
    <workbookView xWindow="4410" yWindow="4110" windowWidth="18135" windowHeight="9525" xr2:uid="{00000000-000D-0000-FFFF-FFFF00000000}"/>
  </bookViews>
  <sheets>
    <sheet name="SBITOP" sheetId="1" r:id="rId1"/>
  </sheets>
  <externalReferences>
    <externalReference r:id="rId2"/>
  </externalReferences>
  <definedNames>
    <definedName name="_xlnm._FilterDatabase" localSheetId="0" hidden="1">SBITOP!$A$8:$I$16</definedName>
    <definedName name="_xlnm.Print_Area" localSheetId="0">SBITOP!$A$1:$I$17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9" i="1"/>
  <c r="D10" i="1"/>
  <c r="D11" i="1"/>
  <c r="D12" i="1"/>
  <c r="D13" i="1"/>
  <c r="D14" i="1"/>
  <c r="D15" i="1"/>
  <c r="D16" i="1"/>
  <c r="D9" i="1"/>
  <c r="H13" i="1" l="1"/>
  <c r="H14" i="1"/>
  <c r="H15" i="1"/>
  <c r="H11" i="1"/>
  <c r="H12" i="1"/>
  <c r="H10" i="1"/>
  <c r="H16" i="1"/>
  <c r="H9" i="1"/>
  <c r="H17" i="1" s="1"/>
  <c r="I16" i="1" l="1"/>
  <c r="I14" i="1" l="1"/>
  <c r="I9" i="1"/>
  <c r="I12" i="1"/>
  <c r="I15" i="1"/>
  <c r="I10" i="1"/>
  <c r="I13" i="1"/>
  <c r="I11" i="1"/>
  <c r="I17" i="1" l="1"/>
</calcChain>
</file>

<file path=xl/sharedStrings.xml><?xml version="1.0" encoding="utf-8"?>
<sst xmlns="http://schemas.openxmlformats.org/spreadsheetml/2006/main" count="35" uniqueCount="28">
  <si>
    <t>Issuer</t>
  </si>
  <si>
    <t>Trading code</t>
  </si>
  <si>
    <t>Number of shares listed</t>
  </si>
  <si>
    <t>Free float factor - FF</t>
  </si>
  <si>
    <t>Weight</t>
  </si>
  <si>
    <t>KRKA</t>
  </si>
  <si>
    <t>KRKG</t>
  </si>
  <si>
    <t>PETROL</t>
  </si>
  <si>
    <t>PETG</t>
  </si>
  <si>
    <t>TELEKOM SLOVENIJE</t>
  </si>
  <si>
    <t>TLSG</t>
  </si>
  <si>
    <t>Representation factor of the stock - RF</t>
  </si>
  <si>
    <t>ZAVAROVALNICA TRIGLAV</t>
  </si>
  <si>
    <t>ZVTG</t>
  </si>
  <si>
    <t>POZAVAROVALNICA SAVA</t>
  </si>
  <si>
    <t>POSR</t>
  </si>
  <si>
    <t>LKPG</t>
  </si>
  <si>
    <t>LUKA KOPER</t>
  </si>
  <si>
    <t>Index free float capitalisation (in EUR)</t>
  </si>
  <si>
    <t>CINKARNA CELJE</t>
  </si>
  <si>
    <t>CICG</t>
  </si>
  <si>
    <t>Trading method</t>
  </si>
  <si>
    <t>NLBR</t>
  </si>
  <si>
    <t>NLB</t>
  </si>
  <si>
    <t>CONT</t>
  </si>
  <si>
    <t>Total</t>
  </si>
  <si>
    <t>COMPOSITION OF INDEX SBITOP AND SBITR FROM 28 FEBRUARY 2022</t>
  </si>
  <si>
    <r>
      <t xml:space="preserve">Price in EUR
</t>
    </r>
    <r>
      <rPr>
        <b/>
        <sz val="8"/>
        <rFont val="Tahoma"/>
        <family val="2"/>
        <charset val="238"/>
      </rPr>
      <t>(25 February 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</si>
</sst>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1" fillId="32" borderId="8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0">
    <xf numFmtId="0" fontId="0" fillId="0" borderId="0" xfId="0"/>
    <xf numFmtId="0" fontId="26" fillId="0" borderId="0" xfId="0" applyFont="1"/>
    <xf numFmtId="0" fontId="27" fillId="0" borderId="0" xfId="0" applyFont="1"/>
    <xf numFmtId="0" fontId="26" fillId="33" borderId="11" xfId="0" applyFont="1" applyFill="1" applyBorder="1" applyAlignment="1">
      <alignment horizontal="left"/>
    </xf>
    <xf numFmtId="0" fontId="26" fillId="33" borderId="11" xfId="0" applyFont="1" applyFill="1" applyBorder="1" applyAlignment="1">
      <alignment horizontal="center" wrapText="1"/>
    </xf>
    <xf numFmtId="0" fontId="28" fillId="33" borderId="11" xfId="0" applyFont="1" applyFill="1" applyBorder="1"/>
    <xf numFmtId="0" fontId="28" fillId="33" borderId="11" xfId="0" applyFont="1" applyFill="1" applyBorder="1" applyAlignment="1">
      <alignment horizontal="center"/>
    </xf>
    <xf numFmtId="2" fontId="28" fillId="33" borderId="11" xfId="0" applyNumberFormat="1" applyFont="1" applyFill="1" applyBorder="1"/>
    <xf numFmtId="3" fontId="28" fillId="33" borderId="11" xfId="0" applyNumberFormat="1" applyFont="1" applyFill="1" applyBorder="1"/>
    <xf numFmtId="4" fontId="28" fillId="33" borderId="11" xfId="0" applyNumberFormat="1" applyFont="1" applyFill="1" applyBorder="1"/>
    <xf numFmtId="10" fontId="28" fillId="33" borderId="11" xfId="45" applyNumberFormat="1" applyFont="1" applyFill="1" applyBorder="1"/>
    <xf numFmtId="10" fontId="27" fillId="0" borderId="0" xfId="0" applyNumberFormat="1" applyFont="1"/>
    <xf numFmtId="0" fontId="27" fillId="0" borderId="0" xfId="0" applyFont="1" applyFill="1" applyBorder="1"/>
    <xf numFmtId="2" fontId="27" fillId="0" borderId="0" xfId="0" applyNumberFormat="1" applyFont="1"/>
    <xf numFmtId="0" fontId="29" fillId="33" borderId="12" xfId="0" applyFont="1" applyFill="1" applyBorder="1"/>
    <xf numFmtId="2" fontId="26" fillId="33" borderId="12" xfId="0" applyNumberFormat="1" applyFont="1" applyFill="1" applyBorder="1"/>
    <xf numFmtId="3" fontId="26" fillId="33" borderId="12" xfId="0" applyNumberFormat="1" applyFont="1" applyFill="1" applyBorder="1"/>
    <xf numFmtId="4" fontId="26" fillId="33" borderId="12" xfId="0" applyNumberFormat="1" applyFont="1" applyFill="1" applyBorder="1"/>
    <xf numFmtId="3" fontId="29" fillId="33" borderId="12" xfId="0" applyNumberFormat="1" applyFont="1" applyFill="1" applyBorder="1"/>
    <xf numFmtId="9" fontId="29" fillId="33" borderId="12" xfId="45" applyFont="1" applyFill="1" applyBorder="1"/>
  </cellXfs>
  <cellStyles count="102">
    <cellStyle name="20% - Accent1 2" xfId="1" xr:uid="{00000000-0005-0000-0000-000000000000}"/>
    <cellStyle name="20% - Accent1 2 2" xfId="74" xr:uid="{00000000-0005-0000-0000-000001000000}"/>
    <cellStyle name="20% - Accent1 2 3" xfId="54" xr:uid="{00000000-0005-0000-0000-000002000000}"/>
    <cellStyle name="20% - Accent2 2" xfId="2" xr:uid="{00000000-0005-0000-0000-000003000000}"/>
    <cellStyle name="20% - Accent2 2 2" xfId="75" xr:uid="{00000000-0005-0000-0000-000004000000}"/>
    <cellStyle name="20% - Accent2 2 3" xfId="55" xr:uid="{00000000-0005-0000-0000-000005000000}"/>
    <cellStyle name="20% - Accent3 2" xfId="3" xr:uid="{00000000-0005-0000-0000-000006000000}"/>
    <cellStyle name="20% - Accent3 2 2" xfId="76" xr:uid="{00000000-0005-0000-0000-000007000000}"/>
    <cellStyle name="20% - Accent3 2 3" xfId="56" xr:uid="{00000000-0005-0000-0000-000008000000}"/>
    <cellStyle name="20% - Accent4 2" xfId="4" xr:uid="{00000000-0005-0000-0000-000009000000}"/>
    <cellStyle name="20% - Accent4 2 2" xfId="77" xr:uid="{00000000-0005-0000-0000-00000A000000}"/>
    <cellStyle name="20% - Accent4 2 3" xfId="57" xr:uid="{00000000-0005-0000-0000-00000B000000}"/>
    <cellStyle name="20% - Accent5 2" xfId="5" xr:uid="{00000000-0005-0000-0000-00000C000000}"/>
    <cellStyle name="20% - Accent5 2 2" xfId="78" xr:uid="{00000000-0005-0000-0000-00000D000000}"/>
    <cellStyle name="20% - Accent5 2 3" xfId="58" xr:uid="{00000000-0005-0000-0000-00000E000000}"/>
    <cellStyle name="20% - Accent6 2" xfId="6" xr:uid="{00000000-0005-0000-0000-00000F000000}"/>
    <cellStyle name="20% - Accent6 2 2" xfId="79" xr:uid="{00000000-0005-0000-0000-000010000000}"/>
    <cellStyle name="20% - Accent6 2 3" xfId="59" xr:uid="{00000000-0005-0000-0000-000011000000}"/>
    <cellStyle name="40% - Accent1 2" xfId="7" xr:uid="{00000000-0005-0000-0000-000012000000}"/>
    <cellStyle name="40% - Accent1 2 2" xfId="80" xr:uid="{00000000-0005-0000-0000-000013000000}"/>
    <cellStyle name="40% - Accent1 2 3" xfId="60" xr:uid="{00000000-0005-0000-0000-000014000000}"/>
    <cellStyle name="40% - Accent2 2" xfId="8" xr:uid="{00000000-0005-0000-0000-000015000000}"/>
    <cellStyle name="40% - Accent2 2 2" xfId="81" xr:uid="{00000000-0005-0000-0000-000016000000}"/>
    <cellStyle name="40% - Accent2 2 3" xfId="61" xr:uid="{00000000-0005-0000-0000-000017000000}"/>
    <cellStyle name="40% - Accent3 2" xfId="9" xr:uid="{00000000-0005-0000-0000-000018000000}"/>
    <cellStyle name="40% - Accent3 2 2" xfId="82" xr:uid="{00000000-0005-0000-0000-000019000000}"/>
    <cellStyle name="40% - Accent3 2 3" xfId="62" xr:uid="{00000000-0005-0000-0000-00001A000000}"/>
    <cellStyle name="40% - Accent4 2" xfId="10" xr:uid="{00000000-0005-0000-0000-00001B000000}"/>
    <cellStyle name="40% - Accent4 2 2" xfId="83" xr:uid="{00000000-0005-0000-0000-00001C000000}"/>
    <cellStyle name="40% - Accent4 2 3" xfId="63" xr:uid="{00000000-0005-0000-0000-00001D000000}"/>
    <cellStyle name="40% - Accent5 2" xfId="11" xr:uid="{00000000-0005-0000-0000-00001E000000}"/>
    <cellStyle name="40% - Accent5 2 2" xfId="84" xr:uid="{00000000-0005-0000-0000-00001F000000}"/>
    <cellStyle name="40% - Accent5 2 3" xfId="64" xr:uid="{00000000-0005-0000-0000-000020000000}"/>
    <cellStyle name="40% - Accent6 2" xfId="12" xr:uid="{00000000-0005-0000-0000-000021000000}"/>
    <cellStyle name="40% - Accent6 2 2" xfId="85" xr:uid="{00000000-0005-0000-0000-000022000000}"/>
    <cellStyle name="40% - Accent6 2 3" xfId="65" xr:uid="{00000000-0005-0000-0000-000023000000}"/>
    <cellStyle name="60% - Accent1 2" xfId="13" xr:uid="{00000000-0005-0000-0000-000024000000}"/>
    <cellStyle name="60% - Accent2 2" xfId="14" xr:uid="{00000000-0005-0000-0000-000025000000}"/>
    <cellStyle name="60% - Accent3 2" xfId="15" xr:uid="{00000000-0005-0000-0000-000026000000}"/>
    <cellStyle name="60% - Accent4 2" xfId="16" xr:uid="{00000000-0005-0000-0000-000027000000}"/>
    <cellStyle name="60% - Accent5 2" xfId="17" xr:uid="{00000000-0005-0000-0000-000028000000}"/>
    <cellStyle name="60% - Accent6 2" xfId="18" xr:uid="{00000000-0005-0000-0000-000029000000}"/>
    <cellStyle name="Accent1 2" xfId="19" xr:uid="{00000000-0005-0000-0000-00002A000000}"/>
    <cellStyle name="Accent2 2" xfId="20" xr:uid="{00000000-0005-0000-0000-00002B000000}"/>
    <cellStyle name="Accent3 2" xfId="21" xr:uid="{00000000-0005-0000-0000-00002C000000}"/>
    <cellStyle name="Accent4 2" xfId="22" xr:uid="{00000000-0005-0000-0000-00002D000000}"/>
    <cellStyle name="Accent5 2" xfId="23" xr:uid="{00000000-0005-0000-0000-00002E000000}"/>
    <cellStyle name="Accent6 2" xfId="24" xr:uid="{00000000-0005-0000-0000-00002F000000}"/>
    <cellStyle name="Bad 2" xfId="25" xr:uid="{00000000-0005-0000-0000-000030000000}"/>
    <cellStyle name="Calculation 2" xfId="26" xr:uid="{00000000-0005-0000-0000-000031000000}"/>
    <cellStyle name="Check Cell 2" xfId="27" xr:uid="{00000000-0005-0000-0000-000032000000}"/>
    <cellStyle name="Comma 2" xfId="28" xr:uid="{00000000-0005-0000-0000-000033000000}"/>
    <cellStyle name="Comma 2 2" xfId="87" xr:uid="{00000000-0005-0000-0000-000034000000}"/>
    <cellStyle name="Comma 2 3" xfId="66" xr:uid="{00000000-0005-0000-0000-000035000000}"/>
    <cellStyle name="Comma 3" xfId="86" xr:uid="{00000000-0005-0000-0000-000036000000}"/>
    <cellStyle name="Euro" xfId="29" xr:uid="{00000000-0005-0000-0000-000037000000}"/>
    <cellStyle name="Euro 2" xfId="89" xr:uid="{00000000-0005-0000-0000-000038000000}"/>
    <cellStyle name="Euro 3" xfId="90" xr:uid="{00000000-0005-0000-0000-000039000000}"/>
    <cellStyle name="Euro 4" xfId="91" xr:uid="{00000000-0005-0000-0000-00003A000000}"/>
    <cellStyle name="Euro 5" xfId="88" xr:uid="{00000000-0005-0000-0000-00003B000000}"/>
    <cellStyle name="Euro 6" xfId="67" xr:uid="{00000000-0005-0000-0000-00003C000000}"/>
    <cellStyle name="Explanatory Text 2" xfId="30" xr:uid="{00000000-0005-0000-0000-00003D000000}"/>
    <cellStyle name="Good 2" xfId="31" xr:uid="{00000000-0005-0000-0000-00003E000000}"/>
    <cellStyle name="Heading 1 2" xfId="32" xr:uid="{00000000-0005-0000-0000-00003F000000}"/>
    <cellStyle name="Heading 2 2" xfId="33" xr:uid="{00000000-0005-0000-0000-000040000000}"/>
    <cellStyle name="Heading 3 2" xfId="34" xr:uid="{00000000-0005-0000-0000-000041000000}"/>
    <cellStyle name="Heading 4 2" xfId="35" xr:uid="{00000000-0005-0000-0000-000042000000}"/>
    <cellStyle name="Input 2" xfId="36" xr:uid="{00000000-0005-0000-0000-000043000000}"/>
    <cellStyle name="Linked Cell 2" xfId="37" xr:uid="{00000000-0005-0000-0000-000044000000}"/>
    <cellStyle name="Naslov" xfId="51" builtinId="15" customBuiltin="1"/>
    <cellStyle name="Navadno" xfId="0" builtinId="0"/>
    <cellStyle name="Neutral 2" xfId="38" xr:uid="{00000000-0005-0000-0000-000047000000}"/>
    <cellStyle name="Normal 2" xfId="39" xr:uid="{00000000-0005-0000-0000-000048000000}"/>
    <cellStyle name="Normal 2 2" xfId="92" xr:uid="{00000000-0005-0000-0000-000049000000}"/>
    <cellStyle name="Normal 2 3" xfId="68" xr:uid="{00000000-0005-0000-0000-00004A000000}"/>
    <cellStyle name="Normal 3" xfId="40" xr:uid="{00000000-0005-0000-0000-00004B000000}"/>
    <cellStyle name="Normal 3 2" xfId="69" xr:uid="{00000000-0005-0000-0000-00004C000000}"/>
    <cellStyle name="Normal 4" xfId="73" xr:uid="{00000000-0005-0000-0000-00004D000000}"/>
    <cellStyle name="normální_List1" xfId="41" xr:uid="{00000000-0005-0000-0000-00004E000000}"/>
    <cellStyle name="Note 2" xfId="42" xr:uid="{00000000-0005-0000-0000-00004F000000}"/>
    <cellStyle name="Note 2 2" xfId="93" xr:uid="{00000000-0005-0000-0000-000050000000}"/>
    <cellStyle name="Note 2 3" xfId="70" xr:uid="{00000000-0005-0000-0000-000051000000}"/>
    <cellStyle name="ØÂÌÂÊÌ°È_?ËÒÚ1" xfId="43" xr:uid="{00000000-0005-0000-0000-000052000000}"/>
    <cellStyle name="Odstotek" xfId="45" builtinId="5"/>
    <cellStyle name="Output 2" xfId="44" xr:uid="{00000000-0005-0000-0000-000054000000}"/>
    <cellStyle name="Percent 2" xfId="46" xr:uid="{00000000-0005-0000-0000-000055000000}"/>
    <cellStyle name="Percent 2 2" xfId="95" xr:uid="{00000000-0005-0000-0000-000056000000}"/>
    <cellStyle name="Percent 2 3" xfId="71" xr:uid="{00000000-0005-0000-0000-000057000000}"/>
    <cellStyle name="Percent 3" xfId="96" xr:uid="{00000000-0005-0000-0000-000058000000}"/>
    <cellStyle name="Percent 4" xfId="97" xr:uid="{00000000-0005-0000-0000-000059000000}"/>
    <cellStyle name="Percent 5" xfId="94" xr:uid="{00000000-0005-0000-0000-00005A000000}"/>
    <cellStyle name="Standard_Daten von Rene Stahl_24Mai2005" xfId="47" xr:uid="{00000000-0005-0000-0000-00005B000000}"/>
    <cellStyle name="swpBody01" xfId="48" xr:uid="{00000000-0005-0000-0000-00005C000000}"/>
    <cellStyle name="swpClear" xfId="49" xr:uid="{00000000-0005-0000-0000-00005D000000}"/>
    <cellStyle name="swpClear 2" xfId="99" xr:uid="{00000000-0005-0000-0000-00005E000000}"/>
    <cellStyle name="swpClear 3" xfId="100" xr:uid="{00000000-0005-0000-0000-00005F000000}"/>
    <cellStyle name="swpClear 4" xfId="101" xr:uid="{00000000-0005-0000-0000-000060000000}"/>
    <cellStyle name="swpClear 5" xfId="98" xr:uid="{00000000-0005-0000-0000-000061000000}"/>
    <cellStyle name="swpClear 6" xfId="72" xr:uid="{00000000-0005-0000-0000-000062000000}"/>
    <cellStyle name="TEST" xfId="50" xr:uid="{00000000-0005-0000-0000-000063000000}"/>
    <cellStyle name="Total 2" xfId="52" xr:uid="{00000000-0005-0000-0000-000064000000}"/>
    <cellStyle name="Warning Text 2" xfId="53" xr:uid="{00000000-0005-0000-0000-00006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76200</xdr:rowOff>
    </xdr:from>
    <xdr:to>
      <xdr:col>5</xdr:col>
      <xdr:colOff>373591</xdr:colOff>
      <xdr:row>3</xdr:row>
      <xdr:rowOff>158653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66700"/>
          <a:ext cx="1583266" cy="406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8_trgovanje/02_UPRAVLJANJE%20TRGA/Revizije/2_Indeksi/SBITOP%20indeks/05_Revizije/2022/Izredne%20revizije/Index_review_N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_SBITOP_novi FF"/>
    </sheetNames>
    <sheetDataSet>
      <sheetData sheetId="0">
        <row r="1">
          <cell r="A1" t="str">
            <v>RF weighting factor / BTS input calculation:</v>
          </cell>
        </row>
        <row r="3">
          <cell r="A3" t="str">
            <v>Insert code:</v>
          </cell>
          <cell r="B3" t="str">
            <v>Insert q:</v>
          </cell>
          <cell r="C3" t="str">
            <v>Insert p:</v>
          </cell>
          <cell r="D3" t="str">
            <v>Insert FF:</v>
          </cell>
        </row>
        <row r="4">
          <cell r="A4" t="str">
            <v>KRKG</v>
          </cell>
          <cell r="B4">
            <v>32793448</v>
          </cell>
          <cell r="C4">
            <v>94.6</v>
          </cell>
          <cell r="D4">
            <v>0.68</v>
          </cell>
        </row>
        <row r="5">
          <cell r="A5" t="str">
            <v>TLSG</v>
          </cell>
          <cell r="B5">
            <v>6535478</v>
          </cell>
          <cell r="C5">
            <v>57.2</v>
          </cell>
          <cell r="D5">
            <v>0.32</v>
          </cell>
        </row>
        <row r="6">
          <cell r="A6" t="str">
            <v>PETG</v>
          </cell>
          <cell r="B6">
            <v>2086301</v>
          </cell>
          <cell r="C6">
            <v>504</v>
          </cell>
          <cell r="D6">
            <v>0.6</v>
          </cell>
        </row>
        <row r="7">
          <cell r="A7" t="str">
            <v>POSR</v>
          </cell>
          <cell r="B7">
            <v>17219662</v>
          </cell>
          <cell r="C7">
            <v>27</v>
          </cell>
          <cell r="D7">
            <v>0.44</v>
          </cell>
        </row>
        <row r="8">
          <cell r="A8" t="str">
            <v>NLBR</v>
          </cell>
          <cell r="B8">
            <v>20000000</v>
          </cell>
          <cell r="C8">
            <v>69</v>
          </cell>
          <cell r="D8">
            <v>0.34</v>
          </cell>
        </row>
        <row r="9">
          <cell r="A9" t="str">
            <v>ZVTG</v>
          </cell>
          <cell r="B9">
            <v>22735148</v>
          </cell>
          <cell r="C9">
            <v>36.6</v>
          </cell>
          <cell r="D9">
            <v>0.36</v>
          </cell>
        </row>
        <row r="10">
          <cell r="A10" t="str">
            <v>LKPG</v>
          </cell>
          <cell r="B10">
            <v>14000000</v>
          </cell>
          <cell r="C10">
            <v>24.8</v>
          </cell>
          <cell r="D10">
            <v>0.38</v>
          </cell>
        </row>
        <row r="11">
          <cell r="A11" t="str">
            <v>CICG</v>
          </cell>
          <cell r="B11">
            <v>807977</v>
          </cell>
          <cell r="C11">
            <v>255</v>
          </cell>
          <cell r="D11">
            <v>0.55000000000000004</v>
          </cell>
        </row>
        <row r="12">
          <cell r="A12">
            <v>8</v>
          </cell>
        </row>
        <row r="13">
          <cell r="A13" t="str">
            <v>5-15 constituents methodology limit</v>
          </cell>
        </row>
        <row r="16">
          <cell r="A16" t="str">
            <v>vzeti tečaje in št. delnic na dan 25.2.2022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19"/>
  <sheetViews>
    <sheetView tabSelected="1" view="pageBreakPreview" zoomScaleNormal="100" zoomScaleSheetLayoutView="100" workbookViewId="0">
      <selection activeCell="J21" sqref="J21"/>
    </sheetView>
  </sheetViews>
  <sheetFormatPr defaultColWidth="9.140625" defaultRowHeight="12.75"/>
  <cols>
    <col min="1" max="1" width="19.140625" style="2" customWidth="1"/>
    <col min="2" max="2" width="8" style="2" customWidth="1"/>
    <col min="3" max="3" width="9.28515625" style="2" customWidth="1"/>
    <col min="4" max="4" width="11.7109375" style="2" customWidth="1"/>
    <col min="5" max="5" width="13.140625" style="2" customWidth="1"/>
    <col min="6" max="6" width="10.140625" style="2" customWidth="1"/>
    <col min="7" max="7" width="14.5703125" style="2" customWidth="1"/>
    <col min="8" max="8" width="15.7109375" style="2" customWidth="1"/>
    <col min="9" max="9" width="10.28515625" style="2" bestFit="1" customWidth="1"/>
    <col min="10" max="10" width="12" style="2" bestFit="1" customWidth="1"/>
    <col min="11" max="16384" width="9.140625" style="2"/>
  </cols>
  <sheetData>
    <row r="6" spans="1:9">
      <c r="A6" s="1" t="s">
        <v>26</v>
      </c>
    </row>
    <row r="7" spans="1:9" ht="14.25" customHeight="1">
      <c r="A7" s="1"/>
    </row>
    <row r="8" spans="1:9" ht="68.25" customHeight="1">
      <c r="A8" s="3" t="s">
        <v>0</v>
      </c>
      <c r="B8" s="4" t="s">
        <v>1</v>
      </c>
      <c r="C8" s="4" t="s">
        <v>21</v>
      </c>
      <c r="D8" s="4" t="s">
        <v>27</v>
      </c>
      <c r="E8" s="4" t="s">
        <v>2</v>
      </c>
      <c r="F8" s="4" t="s">
        <v>3</v>
      </c>
      <c r="G8" s="4" t="s">
        <v>11</v>
      </c>
      <c r="H8" s="4" t="s">
        <v>18</v>
      </c>
      <c r="I8" s="4" t="s">
        <v>4</v>
      </c>
    </row>
    <row r="9" spans="1:9">
      <c r="A9" s="5" t="s">
        <v>5</v>
      </c>
      <c r="B9" s="5" t="s">
        <v>6</v>
      </c>
      <c r="C9" s="6" t="s">
        <v>24</v>
      </c>
      <c r="D9" s="7">
        <f>VLOOKUP(B9,'[1]comp_SBITOP_novi FF'!$A$1:$C$65536,3,0)</f>
        <v>94.6</v>
      </c>
      <c r="E9" s="8">
        <v>32793448</v>
      </c>
      <c r="F9" s="9">
        <f>VLOOKUP(B9,'[1]comp_SBITOP_novi FF'!$A$1:$D$65536,4,0)</f>
        <v>0.68</v>
      </c>
      <c r="G9" s="9">
        <v>0.39999999999999947</v>
      </c>
      <c r="H9" s="8">
        <f>D9*E9*F9*G9</f>
        <v>843814769.17759883</v>
      </c>
      <c r="I9" s="10">
        <f>H9/$H$17</f>
        <v>0.29997820565773725</v>
      </c>
    </row>
    <row r="10" spans="1:9">
      <c r="A10" s="5" t="s">
        <v>7</v>
      </c>
      <c r="B10" s="5" t="s">
        <v>8</v>
      </c>
      <c r="C10" s="6" t="s">
        <v>24</v>
      </c>
      <c r="D10" s="7">
        <f>VLOOKUP(B10,'[1]comp_SBITOP_novi FF'!$A$1:$C$65536,3,0)</f>
        <v>504</v>
      </c>
      <c r="E10" s="8">
        <v>2086301</v>
      </c>
      <c r="F10" s="9">
        <f>VLOOKUP(B10,'[1]comp_SBITOP_novi FF'!$A$1:$D$65536,4,0)</f>
        <v>0.6</v>
      </c>
      <c r="G10" s="9">
        <v>1</v>
      </c>
      <c r="H10" s="8">
        <f>D10*E10*F10*G10</f>
        <v>630897422.39999998</v>
      </c>
      <c r="I10" s="10">
        <f>H10/$H$17</f>
        <v>0.2242855702918026</v>
      </c>
    </row>
    <row r="11" spans="1:9">
      <c r="A11" s="5" t="s">
        <v>23</v>
      </c>
      <c r="B11" s="5" t="s">
        <v>22</v>
      </c>
      <c r="C11" s="6" t="s">
        <v>24</v>
      </c>
      <c r="D11" s="7">
        <f>VLOOKUP(B11,'[1]comp_SBITOP_novi FF'!$A$1:$C$65536,3,0)</f>
        <v>69</v>
      </c>
      <c r="E11" s="8">
        <v>20000000</v>
      </c>
      <c r="F11" s="9">
        <f>VLOOKUP(B11,'[1]comp_SBITOP_novi FF'!$A$1:$D$65536,4,0)</f>
        <v>0.34</v>
      </c>
      <c r="G11" s="9">
        <v>1</v>
      </c>
      <c r="H11" s="8">
        <f>D11*E11*F11*G11</f>
        <v>469200000.00000006</v>
      </c>
      <c r="I11" s="10">
        <f>H11/$H$17</f>
        <v>0.16680174279455703</v>
      </c>
    </row>
    <row r="12" spans="1:9">
      <c r="A12" s="5" t="s">
        <v>12</v>
      </c>
      <c r="B12" s="5" t="s">
        <v>13</v>
      </c>
      <c r="C12" s="6" t="s">
        <v>24</v>
      </c>
      <c r="D12" s="7">
        <f>VLOOKUP(B12,'[1]comp_SBITOP_novi FF'!$A$1:$C$65536,3,0)</f>
        <v>36.6</v>
      </c>
      <c r="E12" s="8">
        <v>22735148</v>
      </c>
      <c r="F12" s="9">
        <f>VLOOKUP(B12,'[1]comp_SBITOP_novi FF'!$A$1:$D$65536,4,0)</f>
        <v>0.36</v>
      </c>
      <c r="G12" s="9">
        <v>1</v>
      </c>
      <c r="H12" s="8">
        <f>D12*E12*F12*G12</f>
        <v>299558310.04800004</v>
      </c>
      <c r="I12" s="10">
        <f>H12/$H$17</f>
        <v>0.10649370883333048</v>
      </c>
    </row>
    <row r="13" spans="1:9">
      <c r="A13" s="5" t="s">
        <v>14</v>
      </c>
      <c r="B13" s="5" t="s">
        <v>15</v>
      </c>
      <c r="C13" s="6" t="s">
        <v>24</v>
      </c>
      <c r="D13" s="7">
        <f>VLOOKUP(B13,'[1]comp_SBITOP_novi FF'!$A$1:$C$65536,3,0)</f>
        <v>27</v>
      </c>
      <c r="E13" s="8">
        <v>17219662</v>
      </c>
      <c r="F13" s="9">
        <f>VLOOKUP(B13,'[1]comp_SBITOP_novi FF'!$A$1:$D$65536,4,0)</f>
        <v>0.44</v>
      </c>
      <c r="G13" s="9">
        <v>1</v>
      </c>
      <c r="H13" s="8">
        <f>D13*E13*F13*G13</f>
        <v>204569584.56</v>
      </c>
      <c r="I13" s="10">
        <f>H13/$H$17</f>
        <v>7.2724985565572248E-2</v>
      </c>
    </row>
    <row r="14" spans="1:9">
      <c r="A14" s="5" t="s">
        <v>17</v>
      </c>
      <c r="B14" s="5" t="s">
        <v>16</v>
      </c>
      <c r="C14" s="6" t="s">
        <v>24</v>
      </c>
      <c r="D14" s="7">
        <f>VLOOKUP(B14,'[1]comp_SBITOP_novi FF'!$A$1:$C$65536,3,0)</f>
        <v>24.8</v>
      </c>
      <c r="E14" s="8">
        <v>14000000</v>
      </c>
      <c r="F14" s="9">
        <f>VLOOKUP(B14,'[1]comp_SBITOP_novi FF'!$A$1:$D$65536,4,0)</f>
        <v>0.38</v>
      </c>
      <c r="G14" s="9">
        <v>1</v>
      </c>
      <c r="H14" s="8">
        <f>D14*E14*F14*G14</f>
        <v>131936000</v>
      </c>
      <c r="I14" s="10">
        <f>H14/$H$17</f>
        <v>4.6903569346425131E-2</v>
      </c>
    </row>
    <row r="15" spans="1:9">
      <c r="A15" s="5" t="s">
        <v>9</v>
      </c>
      <c r="B15" s="7" t="s">
        <v>10</v>
      </c>
      <c r="C15" s="6" t="s">
        <v>24</v>
      </c>
      <c r="D15" s="7">
        <f>VLOOKUP(B15,'[1]comp_SBITOP_novi FF'!$A$1:$C$65536,3,0)</f>
        <v>57.2</v>
      </c>
      <c r="E15" s="8">
        <v>6535478</v>
      </c>
      <c r="F15" s="9">
        <f>VLOOKUP(B15,'[1]comp_SBITOP_novi FF'!$A$1:$D$65536,4,0)</f>
        <v>0.32</v>
      </c>
      <c r="G15" s="9">
        <v>1</v>
      </c>
      <c r="H15" s="8">
        <f>D15*E15*F15*G15</f>
        <v>119625389.31200001</v>
      </c>
      <c r="I15" s="10">
        <f>H15/$H$17</f>
        <v>4.2527117262828158E-2</v>
      </c>
    </row>
    <row r="16" spans="1:9">
      <c r="A16" s="5" t="s">
        <v>19</v>
      </c>
      <c r="B16" s="5" t="s">
        <v>20</v>
      </c>
      <c r="C16" s="6" t="s">
        <v>24</v>
      </c>
      <c r="D16" s="7">
        <f>VLOOKUP(B16,'[1]comp_SBITOP_novi FF'!$A$1:$C$65536,3,0)</f>
        <v>255</v>
      </c>
      <c r="E16" s="8">
        <v>807977</v>
      </c>
      <c r="F16" s="9">
        <f>VLOOKUP(B16,'[1]comp_SBITOP_novi FF'!$A$1:$D$65536,4,0)</f>
        <v>0.55000000000000004</v>
      </c>
      <c r="G16" s="9">
        <v>1</v>
      </c>
      <c r="H16" s="8">
        <f>D16*E16*F16*G16</f>
        <v>113318774.25000001</v>
      </c>
      <c r="I16" s="10">
        <f>H16/$H$17</f>
        <v>4.0285100247747167E-2</v>
      </c>
    </row>
    <row r="17" spans="1:9">
      <c r="A17" s="14" t="s">
        <v>25</v>
      </c>
      <c r="B17" s="14"/>
      <c r="C17" s="14"/>
      <c r="D17" s="15"/>
      <c r="E17" s="16"/>
      <c r="F17" s="17"/>
      <c r="G17" s="17"/>
      <c r="H17" s="18">
        <f>SUM(H9:H16)</f>
        <v>2812920249.7475986</v>
      </c>
      <c r="I17" s="19">
        <f>SUM(I9:I16)</f>
        <v>1.0000000000000002</v>
      </c>
    </row>
    <row r="18" spans="1:9">
      <c r="A18" s="12"/>
      <c r="I18" s="11"/>
    </row>
    <row r="19" spans="1:9">
      <c r="A19" s="12"/>
      <c r="D19" s="13"/>
      <c r="E19" s="13"/>
      <c r="F19" s="13"/>
      <c r="G19" s="13"/>
      <c r="H19" s="13"/>
      <c r="I19" s="13"/>
    </row>
  </sheetData>
  <autoFilter ref="A8:I16" xr:uid="{00000000-0009-0000-0000-000000000000}">
    <sortState xmlns:xlrd2="http://schemas.microsoft.com/office/spreadsheetml/2017/richdata2" ref="A9:I16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7" ma:contentTypeDescription="Excel 2007+ type, xlsx" ma:contentTypeScope="" ma:versionID="4dae5f6f40740b61191e810d9c7ae8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1e03505732704870435c3f2d785cf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408A90-032E-4740-B326-9D96C803DA60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0EDA479-6B9E-4C58-A540-FEC7BC498B0E}"/>
</file>

<file path=customXml/itemProps3.xml><?xml version="1.0" encoding="utf-8"?>
<ds:datastoreItem xmlns:ds="http://schemas.openxmlformats.org/officeDocument/2006/customXml" ds:itemID="{BEEE6EDD-E047-4FF9-B81B-2C57E6222A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Natalija Perkovič</cp:lastModifiedBy>
  <cp:lastPrinted>2020-09-16T12:48:37Z</cp:lastPrinted>
  <dcterms:created xsi:type="dcterms:W3CDTF">2010-06-16T08:05:56Z</dcterms:created>
  <dcterms:modified xsi:type="dcterms:W3CDTF">2022-02-25T14:29:31Z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</Properties>
</file>