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2/Redna revizija/"/>
    </mc:Choice>
  </mc:AlternateContent>
  <xr:revisionPtr revIDLastSave="180" documentId="8_{218B071C-424B-4FEB-A66A-DD7180F8F639}" xr6:coauthVersionLast="47" xr6:coauthVersionMax="47" xr10:uidLastSave="{48F22EDE-D3B3-4824-B6F1-4B40BB464821}"/>
  <bookViews>
    <workbookView xWindow="2655" yWindow="5385" windowWidth="22005" windowHeight="9120" xr2:uid="{00000000-000D-0000-FFFF-FFFF00000000}"/>
  </bookViews>
  <sheets>
    <sheet name="SBITOP" sheetId="1" r:id="rId1"/>
  </sheets>
  <externalReferences>
    <externalReference r:id="rId2"/>
  </externalReferences>
  <definedNames>
    <definedName name="_xlnm._FilterDatabase" localSheetId="0" hidden="1">SBITOP!$A$8:$I$16</definedName>
    <definedName name="_xlnm.Print_Area" localSheetId="0">SBITOP!$A$1:$I$19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" l="1"/>
  <c r="D10" i="1"/>
  <c r="H10" i="1" s="1"/>
  <c r="D11" i="1"/>
  <c r="H11" i="1" s="1"/>
  <c r="D12" i="1"/>
  <c r="H12" i="1" s="1"/>
  <c r="D13" i="1"/>
  <c r="H13" i="1" s="1"/>
  <c r="D14" i="1"/>
  <c r="D15" i="1"/>
  <c r="H15" i="1" s="1"/>
  <c r="D16" i="1"/>
  <c r="H16" i="1" s="1"/>
  <c r="D17" i="1"/>
  <c r="H17" i="1" s="1"/>
  <c r="D18" i="1"/>
  <c r="H18" i="1" s="1"/>
  <c r="D9" i="1"/>
  <c r="H9" i="1" s="1"/>
  <c r="H14" i="1"/>
  <c r="I16" i="1" l="1"/>
  <c r="I15" i="1" l="1"/>
  <c r="I18" i="1"/>
  <c r="I14" i="1"/>
  <c r="I9" i="1"/>
  <c r="I12" i="1"/>
  <c r="I17" i="1"/>
  <c r="I10" i="1"/>
  <c r="I13" i="1"/>
  <c r="I11" i="1"/>
  <c r="I19" i="1" l="1"/>
</calcChain>
</file>

<file path=xl/sharedStrings.xml><?xml version="1.0" encoding="utf-8"?>
<sst xmlns="http://schemas.openxmlformats.org/spreadsheetml/2006/main" count="41" uniqueCount="32">
  <si>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</si>
  <si>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</si>
  <si>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</si>
  <si>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</si>
  <si>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</si>
  <si>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</si>
  <si>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</si>
  <si>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</si>
  <si>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</si>
  <si>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</si>
  <si>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</si>
  <si>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</si>
  <si>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</si>
  <si>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</si>
  <si>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</si>
  <si>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</si>
  <si>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</si>
  <si>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</si>
  <si>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</si>
  <si>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</si>
  <si>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</si>
  <si>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Trading method</t>
  </si>
  <si>
    <t>NLBR</t>
  </si>
  <si>
    <t>NLB</t>
  </si>
  <si>
    <t>CONT</t>
  </si>
  <si>
    <t>Total</t>
  </si>
  <si>
    <t>COMPOSITION OF INDEX SBITOP AND SBITR FROM 21 MARCH 2022</t>
  </si>
  <si>
    <r>
      <t xml:space="preserve">Price in EUR
</t>
    </r>
    <r>
      <rPr>
        <b/>
        <sz val="8"/>
        <rFont val="Tahoma"/>
        <family val="2"/>
        <charset val="238"/>
      </rPr>
      <t>(16 March 2022)</t>
    </r>
  </si>
  <si>
    <t>SALUS</t>
  </si>
  <si>
    <t>SALR</t>
  </si>
  <si>
    <t>UNIOR</t>
  </si>
  <si>
    <t>UKIG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</si>
</sst>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0">
    <xf numFmtId="0" fontId="0" fillId="0" borderId="0" xfId="0"/>
    <xf numFmtId="0" fontId="26" fillId="0" borderId="0" xfId="0" applyFont="1"/>
    <xf numFmtId="0" fontId="27" fillId="0" borderId="0" xfId="0" applyFont="1"/>
    <xf numFmtId="0" fontId="26" fillId="33" borderId="11" xfId="0" applyFont="1" applyFill="1" applyBorder="1" applyAlignment="1">
      <alignment horizontal="left"/>
    </xf>
    <xf numFmtId="0" fontId="26" fillId="33" borderId="11" xfId="0" applyFont="1" applyFill="1" applyBorder="1" applyAlignment="1">
      <alignment horizontal="center" wrapText="1"/>
    </xf>
    <xf numFmtId="0" fontId="28" fillId="33" borderId="11" xfId="0" applyFont="1" applyFill="1" applyBorder="1"/>
    <xf numFmtId="0" fontId="28" fillId="33" borderId="11" xfId="0" applyFont="1" applyFill="1" applyBorder="1" applyAlignment="1">
      <alignment horizontal="center"/>
    </xf>
    <xf numFmtId="2" fontId="28" fillId="33" borderId="11" xfId="0" applyNumberFormat="1" applyFont="1" applyFill="1" applyBorder="1"/>
    <xf numFmtId="3" fontId="28" fillId="33" borderId="11" xfId="0" applyNumberFormat="1" applyFont="1" applyFill="1" applyBorder="1"/>
    <xf numFmtId="4" fontId="28" fillId="33" borderId="11" xfId="0" applyNumberFormat="1" applyFont="1" applyFill="1" applyBorder="1"/>
    <xf numFmtId="10" fontId="28" fillId="33" borderId="11" xfId="45" applyNumberFormat="1" applyFont="1" applyFill="1" applyBorder="1"/>
    <xf numFmtId="10" fontId="27" fillId="0" borderId="0" xfId="0" applyNumberFormat="1" applyFont="1"/>
    <xf numFmtId="0" fontId="27" fillId="0" borderId="0" xfId="0" applyFont="1" applyFill="1" applyBorder="1"/>
    <xf numFmtId="2" fontId="27" fillId="0" borderId="0" xfId="0" applyNumberFormat="1" applyFont="1"/>
    <xf numFmtId="0" fontId="29" fillId="33" borderId="12" xfId="0" applyFont="1" applyFill="1" applyBorder="1"/>
    <xf numFmtId="2" fontId="26" fillId="33" borderId="12" xfId="0" applyNumberFormat="1" applyFont="1" applyFill="1" applyBorder="1"/>
    <xf numFmtId="3" fontId="26" fillId="33" borderId="12" xfId="0" applyNumberFormat="1" applyFont="1" applyFill="1" applyBorder="1"/>
    <xf numFmtId="4" fontId="26" fillId="33" borderId="12" xfId="0" applyNumberFormat="1" applyFont="1" applyFill="1" applyBorder="1"/>
    <xf numFmtId="3" fontId="29" fillId="33" borderId="12" xfId="0" applyNumberFormat="1" applyFont="1" applyFill="1" applyBorder="1"/>
    <xf numFmtId="9" fontId="29" fillId="33" borderId="12" xfId="45" applyFont="1" applyFill="1" applyBorder="1"/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aslov" xfId="51" builtinId="15" customBuiltin="1"/>
    <cellStyle name="Navadno" xfId="0" builtinId="0"/>
    <cellStyle name="Neutral 2" xfId="38" xr:uid="{00000000-0005-0000-0000-000047000000}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dstotek" xfId="45" builtinId="5"/>
    <cellStyle name="Output 2" xfId="44" xr:uid="{00000000-0005-0000-0000-000054000000}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373591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8_trgovanje/02_UPRAVLJANJE%20TRGA/Revizije/2_Indeksi/SBITOP%20indeks/05_Revizije/2022/Redne%20revizije/Index_review_N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_SBITOP_novi FF"/>
    </sheetNames>
    <sheetDataSet>
      <sheetData sheetId="0">
        <row r="1">
          <cell r="A1" t="str">
            <v>RF weighting factor / BTS input calculation:</v>
          </cell>
        </row>
        <row r="3">
          <cell r="A3" t="str">
            <v>Insert code:</v>
          </cell>
          <cell r="B3" t="str">
            <v>Insert q:</v>
          </cell>
          <cell r="C3" t="str">
            <v>Insert p:</v>
          </cell>
        </row>
        <row r="4">
          <cell r="A4" t="str">
            <v>KRKG</v>
          </cell>
          <cell r="B4">
            <v>32793448</v>
          </cell>
          <cell r="C4">
            <v>86.8</v>
          </cell>
        </row>
        <row r="5">
          <cell r="A5" t="str">
            <v>TLSG</v>
          </cell>
          <cell r="B5">
            <v>6535478</v>
          </cell>
          <cell r="C5">
            <v>55.8</v>
          </cell>
        </row>
        <row r="6">
          <cell r="A6" t="str">
            <v>PETG</v>
          </cell>
          <cell r="B6">
            <v>2086301</v>
          </cell>
          <cell r="C6">
            <v>489</v>
          </cell>
        </row>
        <row r="7">
          <cell r="A7" t="str">
            <v>POSR</v>
          </cell>
          <cell r="B7">
            <v>17219662</v>
          </cell>
          <cell r="C7">
            <v>27.3</v>
          </cell>
        </row>
        <row r="8">
          <cell r="A8" t="str">
            <v>NLBR</v>
          </cell>
          <cell r="B8">
            <v>20000000</v>
          </cell>
          <cell r="C8">
            <v>68</v>
          </cell>
        </row>
        <row r="9">
          <cell r="A9" t="str">
            <v>ZVTG</v>
          </cell>
          <cell r="B9">
            <v>22735148</v>
          </cell>
          <cell r="C9">
            <v>38.5</v>
          </cell>
        </row>
        <row r="10">
          <cell r="A10" t="str">
            <v>LKPG</v>
          </cell>
          <cell r="B10">
            <v>14000000</v>
          </cell>
          <cell r="C10">
            <v>24.6</v>
          </cell>
        </row>
        <row r="11">
          <cell r="A11" t="str">
            <v>CICG</v>
          </cell>
          <cell r="B11">
            <v>807977</v>
          </cell>
          <cell r="C11">
            <v>262</v>
          </cell>
        </row>
        <row r="12">
          <cell r="A12" t="str">
            <v>SALR</v>
          </cell>
          <cell r="B12">
            <v>104375</v>
          </cell>
          <cell r="C12">
            <v>1350</v>
          </cell>
        </row>
        <row r="13">
          <cell r="A13" t="str">
            <v>UKIG</v>
          </cell>
          <cell r="B13">
            <v>2838414</v>
          </cell>
          <cell r="C13">
            <v>10.199999999999999</v>
          </cell>
        </row>
        <row r="14">
          <cell r="A14">
            <v>10</v>
          </cell>
        </row>
        <row r="15">
          <cell r="A15" t="str">
            <v>5-15 constituents methodology limit</v>
          </cell>
        </row>
        <row r="18">
          <cell r="A18" t="str">
            <v>vzeti tečaje in št. delnic na dan 16.3.2022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1"/>
  <sheetViews>
    <sheetView tabSelected="1" view="pageBreakPreview" zoomScaleNormal="100" zoomScaleSheetLayoutView="100" workbookViewId="0">
      <selection activeCell="I14" sqref="I14"/>
    </sheetView>
  </sheetViews>
  <sheetFormatPr defaultColWidth="9.140625" defaultRowHeight="12.75"/>
  <cols>
    <col min="1" max="1" width="19.140625" style="2" customWidth="1"/>
    <col min="2" max="2" width="8" style="2" customWidth="1"/>
    <col min="3" max="3" width="9.28515625" style="2" customWidth="1"/>
    <col min="4" max="4" width="11.7109375" style="2" customWidth="1"/>
    <col min="5" max="5" width="13.140625" style="2" customWidth="1"/>
    <col min="6" max="6" width="10.140625" style="2" customWidth="1"/>
    <col min="7" max="7" width="14.5703125" style="2" customWidth="1"/>
    <col min="8" max="8" width="15.7109375" style="2" customWidth="1"/>
    <col min="9" max="9" width="10.28515625" style="2" bestFit="1" customWidth="1"/>
    <col min="10" max="10" width="12" style="2" bestFit="1" customWidth="1"/>
    <col min="11" max="16384" width="9.140625" style="2"/>
  </cols>
  <sheetData>
    <row r="6" spans="1:9">
      <c r="A6" s="1" t="s">
        <v>26</v>
      </c>
    </row>
    <row r="7" spans="1:9" ht="14.25" customHeight="1">
      <c r="A7" s="1"/>
    </row>
    <row r="8" spans="1:9" ht="68.25" customHeight="1">
      <c r="A8" s="3" t="s">
        <v>0</v>
      </c>
      <c r="B8" s="4" t="s">
        <v>1</v>
      </c>
      <c r="C8" s="4" t="s">
        <v>21</v>
      </c>
      <c r="D8" s="4" t="s">
        <v>27</v>
      </c>
      <c r="E8" s="4" t="s">
        <v>2</v>
      </c>
      <c r="F8" s="4" t="s">
        <v>3</v>
      </c>
      <c r="G8" s="4" t="s">
        <v>11</v>
      </c>
      <c r="H8" s="4" t="s">
        <v>18</v>
      </c>
      <c r="I8" s="4" t="s">
        <v>4</v>
      </c>
    </row>
    <row r="9" spans="1:9">
      <c r="A9" s="5" t="s">
        <v>5</v>
      </c>
      <c r="B9" s="5" t="s">
        <v>6</v>
      </c>
      <c r="C9" s="6" t="s">
        <v>24</v>
      </c>
      <c r="D9" s="7">
        <f>VLOOKUP(B9,'[1]comp_SBITOP_novi FF'!$A$1:$C$65536,3,0)</f>
        <v>86.8</v>
      </c>
      <c r="E9" s="8">
        <v>32793448</v>
      </c>
      <c r="F9" s="9">
        <v>0.679805673377194</v>
      </c>
      <c r="G9" s="9">
        <v>0.45999999999999952</v>
      </c>
      <c r="H9" s="8">
        <f>D9*E9*F9*G9</f>
        <v>890121771.61599886</v>
      </c>
      <c r="I9" s="10">
        <f>H9/$H$19</f>
        <v>0.29847796664704573</v>
      </c>
    </row>
    <row r="10" spans="1:9">
      <c r="A10" s="5" t="s">
        <v>7</v>
      </c>
      <c r="B10" s="5" t="s">
        <v>8</v>
      </c>
      <c r="C10" s="6" t="s">
        <v>24</v>
      </c>
      <c r="D10" s="7">
        <f>VLOOKUP(B10,'[1]comp_SBITOP_novi FF'!$A$1:$C$65536,3,0)</f>
        <v>489</v>
      </c>
      <c r="E10" s="8">
        <v>2086301</v>
      </c>
      <c r="F10" s="9">
        <v>0.59771542073746786</v>
      </c>
      <c r="G10" s="9">
        <v>1</v>
      </c>
      <c r="H10" s="8">
        <f>D10*E10*F10*G10</f>
        <v>609789982.91999996</v>
      </c>
      <c r="I10" s="10">
        <f>H10/$H$19</f>
        <v>0.20447637614038441</v>
      </c>
    </row>
    <row r="11" spans="1:9">
      <c r="A11" s="5" t="s">
        <v>23</v>
      </c>
      <c r="B11" s="5" t="s">
        <v>22</v>
      </c>
      <c r="C11" s="6" t="s">
        <v>24</v>
      </c>
      <c r="D11" s="7">
        <f>VLOOKUP(B11,'[1]comp_SBITOP_novi FF'!$A$1:$C$65536,3,0)</f>
        <v>68</v>
      </c>
      <c r="E11" s="8">
        <v>20000000</v>
      </c>
      <c r="F11" s="9">
        <v>0.33526991000000006</v>
      </c>
      <c r="G11" s="9">
        <v>1</v>
      </c>
      <c r="H11" s="8">
        <f>D11*E11*F11*G11</f>
        <v>455967077.60000008</v>
      </c>
      <c r="I11" s="10">
        <f>H11/$H$19</f>
        <v>0.1528960761547983</v>
      </c>
    </row>
    <row r="12" spans="1:9">
      <c r="A12" s="5" t="s">
        <v>12</v>
      </c>
      <c r="B12" s="5" t="s">
        <v>13</v>
      </c>
      <c r="C12" s="6" t="s">
        <v>24</v>
      </c>
      <c r="D12" s="7">
        <f>VLOOKUP(B12,'[1]comp_SBITOP_novi FF'!$A$1:$C$65536,3,0)</f>
        <v>38.5</v>
      </c>
      <c r="E12" s="8">
        <v>22735148</v>
      </c>
      <c r="F12" s="9">
        <v>0.36068953322846198</v>
      </c>
      <c r="G12" s="9">
        <v>1</v>
      </c>
      <c r="H12" s="8">
        <f>D12*E12*F12*G12</f>
        <v>315712701.92000002</v>
      </c>
      <c r="I12" s="10">
        <f>H12/$H$19</f>
        <v>0.10586561110919437</v>
      </c>
    </row>
    <row r="13" spans="1:9">
      <c r="A13" s="5" t="s">
        <v>14</v>
      </c>
      <c r="B13" s="5" t="s">
        <v>15</v>
      </c>
      <c r="C13" s="6" t="s">
        <v>24</v>
      </c>
      <c r="D13" s="7">
        <f>VLOOKUP(B13,'[1]comp_SBITOP_novi FF'!$A$1:$C$65536,3,0)</f>
        <v>27.3</v>
      </c>
      <c r="E13" s="8">
        <v>17219662</v>
      </c>
      <c r="F13" s="9">
        <v>0.44301390352493564</v>
      </c>
      <c r="G13" s="9">
        <v>1</v>
      </c>
      <c r="H13" s="8">
        <f>D13*E13*F13*G13</f>
        <v>208259406.26400003</v>
      </c>
      <c r="I13" s="10">
        <f>H13/$H$19</f>
        <v>6.983409023233747E-2</v>
      </c>
    </row>
    <row r="14" spans="1:9">
      <c r="A14" s="5" t="s">
        <v>17</v>
      </c>
      <c r="B14" s="5" t="s">
        <v>16</v>
      </c>
      <c r="C14" s="6" t="s">
        <v>24</v>
      </c>
      <c r="D14" s="7">
        <f>VLOOKUP(B14,'[1]comp_SBITOP_novi FF'!$A$1:$C$65536,3,0)</f>
        <v>24.6</v>
      </c>
      <c r="E14" s="8">
        <v>14000000</v>
      </c>
      <c r="F14" s="9">
        <v>0.37872450000000002</v>
      </c>
      <c r="G14" s="9">
        <v>1</v>
      </c>
      <c r="H14" s="8">
        <f>D14*E14*F14*G14</f>
        <v>130432717.80000001</v>
      </c>
      <c r="I14" s="10">
        <f>H14/$H$19</f>
        <v>4.3737040969701171E-2</v>
      </c>
    </row>
    <row r="15" spans="1:9">
      <c r="A15" s="5" t="s">
        <v>28</v>
      </c>
      <c r="B15" s="5" t="s">
        <v>29</v>
      </c>
      <c r="C15" s="6" t="s">
        <v>24</v>
      </c>
      <c r="D15" s="7">
        <f>VLOOKUP(B15,'[1]comp_SBITOP_novi FF'!$A$1:$C$65536,3,0)</f>
        <v>1350</v>
      </c>
      <c r="E15" s="8">
        <v>104375</v>
      </c>
      <c r="F15" s="9">
        <v>0.89451497005988023</v>
      </c>
      <c r="G15" s="9">
        <v>1</v>
      </c>
      <c r="H15" s="8">
        <f>D15*E15*F15*G15</f>
        <v>126042750</v>
      </c>
      <c r="I15" s="10">
        <f>H15/$H$19</f>
        <v>4.2264985455081901E-2</v>
      </c>
    </row>
    <row r="16" spans="1:9">
      <c r="A16" s="5" t="s">
        <v>19</v>
      </c>
      <c r="B16" s="5" t="s">
        <v>20</v>
      </c>
      <c r="C16" s="6" t="s">
        <v>24</v>
      </c>
      <c r="D16" s="7">
        <f>VLOOKUP(B16,'[1]comp_SBITOP_novi FF'!$A$1:$C$65536,3,0)</f>
        <v>262</v>
      </c>
      <c r="E16" s="8">
        <v>807977</v>
      </c>
      <c r="F16" s="9">
        <v>0.55392665880340641</v>
      </c>
      <c r="G16" s="9">
        <v>1</v>
      </c>
      <c r="H16" s="8">
        <f>D16*E16*F16*G16</f>
        <v>117260719.99999997</v>
      </c>
      <c r="I16" s="10">
        <f>H16/$H$19</f>
        <v>3.9320172126143152E-2</v>
      </c>
    </row>
    <row r="17" spans="1:9">
      <c r="A17" s="5" t="s">
        <v>9</v>
      </c>
      <c r="B17" s="7" t="s">
        <v>10</v>
      </c>
      <c r="C17" s="6" t="s">
        <v>24</v>
      </c>
      <c r="D17" s="7">
        <f>VLOOKUP(B17,'[1]comp_SBITOP_novi FF'!$A$1:$C$65536,3,0)</f>
        <v>55.8</v>
      </c>
      <c r="E17" s="8">
        <v>6535478</v>
      </c>
      <c r="F17" s="9">
        <v>0.31868120434343139</v>
      </c>
      <c r="G17" s="9">
        <v>1</v>
      </c>
      <c r="H17" s="8">
        <f>D17*E17*F17*G17</f>
        <v>116216557.2</v>
      </c>
      <c r="I17" s="10">
        <f>H17/$H$19</f>
        <v>3.8970040717912727E-2</v>
      </c>
    </row>
    <row r="18" spans="1:9">
      <c r="A18" s="5" t="s">
        <v>30</v>
      </c>
      <c r="B18" s="5" t="s">
        <v>31</v>
      </c>
      <c r="C18" s="6" t="s">
        <v>24</v>
      </c>
      <c r="D18" s="7">
        <f>VLOOKUP(B18,'[1]comp_SBITOP_novi FF'!$A$1:$C$65536,3,0)</f>
        <v>10.199999999999999</v>
      </c>
      <c r="E18" s="8">
        <v>2838414</v>
      </c>
      <c r="F18" s="9">
        <v>0.42826064132998209</v>
      </c>
      <c r="G18" s="9">
        <v>1</v>
      </c>
      <c r="H18" s="8">
        <f>D18*E18*F18*G18</f>
        <v>12398926.199999997</v>
      </c>
      <c r="I18" s="10">
        <f>H18/$H$19</f>
        <v>4.1576404474008523E-3</v>
      </c>
    </row>
    <row r="19" spans="1:9">
      <c r="A19" s="14" t="s">
        <v>25</v>
      </c>
      <c r="B19" s="14"/>
      <c r="C19" s="14"/>
      <c r="D19" s="15"/>
      <c r="E19" s="16"/>
      <c r="F19" s="17"/>
      <c r="G19" s="17"/>
      <c r="H19" s="18">
        <f>SUM(H9:H18)</f>
        <v>2982202611.5199986</v>
      </c>
      <c r="I19" s="19">
        <f>SUM(I9:I18)</f>
        <v>1</v>
      </c>
    </row>
    <row r="20" spans="1:9">
      <c r="A20" s="12"/>
      <c r="I20" s="11"/>
    </row>
    <row r="21" spans="1:9">
      <c r="A21" s="12"/>
      <c r="D21" s="13"/>
      <c r="E21" s="13"/>
      <c r="F21" s="13"/>
      <c r="G21" s="13"/>
      <c r="H21" s="13"/>
      <c r="I21" s="13"/>
    </row>
  </sheetData>
  <autoFilter ref="A8:I16" xr:uid="{00000000-0009-0000-0000-000000000000}">
    <sortState xmlns:xlrd2="http://schemas.microsoft.com/office/spreadsheetml/2017/richdata2" ref="A9:I18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7" ma:contentTypeDescription="Excel 2007+ type, xlsx" ma:contentTypeScope="" ma:versionID="185ce45c09df02df6e06420d05f154f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884ff0b226805baea5cfbdd646745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7B518A-8677-4022-BCC2-16A747839DB5}"/>
</file>

<file path=customXml/itemProps2.xml><?xml version="1.0" encoding="utf-8"?>
<ds:datastoreItem xmlns:ds="http://schemas.openxmlformats.org/officeDocument/2006/customXml" ds:itemID="{ED408A90-032E-4740-B326-9D96C803DA60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Natalija Perkovič</cp:lastModifiedBy>
  <cp:lastPrinted>2020-09-16T12:48:37Z</cp:lastPrinted>
  <dcterms:created xsi:type="dcterms:W3CDTF">2010-06-16T08:05:56Z</dcterms:created>
  <dcterms:modified xsi:type="dcterms:W3CDTF">2022-03-16T14:36:58Z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</Properties>
</file>