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6/"/>
    </mc:Choice>
  </mc:AlternateContent>
  <xr:revisionPtr revIDLastSave="5" documentId="8_{D14440F9-E38F-4A54-A0C8-AA5B6CEA7963}" xr6:coauthVersionLast="47" xr6:coauthVersionMax="47" xr10:uidLastSave="{31296BA1-C21C-4757-BBAC-27FCE694ECA5}"/>
  <bookViews>
    <workbookView xWindow="-120" yWindow="-120" windowWidth="29040" windowHeight="1572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7" i="1"/>
  <c r="G16" i="1"/>
  <c r="G15" i="1"/>
  <c r="G14" i="1"/>
  <c r="G13" i="1"/>
  <c r="G12" i="1"/>
  <c r="G11" i="1"/>
  <c r="H18" i="1"/>
  <c r="H17" i="1" l="1"/>
  <c r="H16" i="1"/>
  <c r="H12" i="1"/>
  <c r="H13" i="1"/>
  <c r="H15" i="1" l="1"/>
  <c r="H10" i="1"/>
  <c r="H9" i="1"/>
  <c r="H14" i="1"/>
  <c r="H11" i="1"/>
  <c r="H20" i="1" l="1"/>
  <c r="I19" i="1" s="1"/>
  <c r="I18" i="1" l="1"/>
  <c r="I15" i="1"/>
  <c r="I16" i="1"/>
  <c r="I13" i="1"/>
  <c r="I14" i="1"/>
  <c r="I11" i="1"/>
  <c r="I12" i="1"/>
  <c r="I17" i="1"/>
  <c r="I10" i="1"/>
  <c r="I9" i="1"/>
  <c r="I20" i="1" l="1"/>
</calcChain>
</file>

<file path=xl/sharedStrings.xml><?xml version="1.0" encoding="utf-8"?>
<sst xmlns="http://schemas.openxmlformats.org/spreadsheetml/2006/main" count="44" uniqueCount="34">
  <si>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</si>
  <si>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</si>
  <si>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</si>
  <si>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</si>
  <si>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</si>
  <si>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</si>
  <si>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</si>
  <si>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</si>
  <si>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</si>
  <si>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</si>
  <si>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</si>
  <si>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</si>
  <si>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</si>
  <si>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</si>
  <si>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</si>
  <si>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</si>
  <si>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</si>
  <si>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</si>
  <si>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</si>
  <si>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</si>
  <si>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</si>
  <si>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</si>
  <si>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</si>
  <si>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</si>
  <si>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EQUINOX</t>
  </si>
  <si>
    <t>EQNX</t>
  </si>
  <si>
    <t>SALUS</t>
  </si>
  <si>
    <t>SALR</t>
  </si>
  <si>
    <t>Price in EUR
(31 March 2026)</t>
  </si>
  <si>
    <t>TOTAL</t>
  </si>
  <si>
    <t>CONT</t>
  </si>
  <si>
    <t>VZAJEMNA</t>
  </si>
  <si>
    <t>VZZR</t>
  </si>
  <si>
    <t>COMPOSITION OF INDEX SBITOP AND SBITR FROM 7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</si>
</sst>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b/>
      <sz val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8">
    <xf numFmtId="0" fontId="0" fillId="0" borderId="0" xfId="0"/>
    <xf numFmtId="0" fontId="26" fillId="0" borderId="0" xfId="0" applyFont="1"/>
    <xf numFmtId="0" fontId="27" fillId="0" borderId="0" xfId="0" applyFont="1"/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3" fontId="29" fillId="33" borderId="11" xfId="0" applyNumberFormat="1" applyFont="1" applyFill="1" applyBorder="1"/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31" fillId="33" borderId="11" xfId="0" applyNumberFormat="1" applyFont="1" applyFill="1" applyBorder="1" applyAlignment="1">
      <alignment vertical="center"/>
    </xf>
    <xf numFmtId="3" fontId="31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horizontal="center" vertical="center"/>
    </xf>
    <xf numFmtId="10" fontId="29" fillId="33" borderId="11" xfId="45" applyNumberFormat="1" applyFont="1" applyFill="1" applyBorder="1" applyAlignment="1">
      <alignment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32" fillId="0" borderId="0" xfId="0" applyFont="1"/>
    <xf numFmtId="10" fontId="28" fillId="33" borderId="11" xfId="45" applyNumberFormat="1" applyFont="1" applyFill="1" applyBorder="1" applyAlignment="1">
      <alignment vertical="center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8_trgovanje/02_UPRAVLJANJE%20TRGA/Revizije/2_Indeksi/SBITOP%20indeks/05_Revizije/2026/03/index_review_AM_.xls" TargetMode="External"/><Relationship Id="rId2" Type="http://schemas.openxmlformats.org/officeDocument/2006/relationships/externalLinkPath" Target="https://borza.sharepoint.com/08_trgovanje/02_UPRAVLJANJE%20TRGA/Revizije/2_Indeksi/SBITOP%20indeks/05_Revizije/2026/03/index_review_AM_.xls" TargetMode="External"/><Relationship Id="rId1" Type="http://schemas.openxmlformats.org/officeDocument/2006/relationships/externalLinkPath" Target="/08_trgovanje/02_UPRAVLJANJE%20TRGA/Revizije/2_Indeksi/SBITOP%20indeks/05_Revizije/2026/03/index_review_AM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2"/>
  <sheetViews>
    <sheetView tabSelected="1" view="pageBreakPreview" zoomScaleNormal="100" zoomScaleSheetLayoutView="100" workbookViewId="0">
      <selection activeCell="H3" sqref="H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1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33</v>
      </c>
    </row>
    <row r="7" spans="1:9" ht="14.25" customHeight="1">
      <c r="A7" s="1"/>
    </row>
    <row r="8" spans="1:9" ht="68.25" customHeight="1">
      <c r="A8" s="14" t="s">
        <v>0</v>
      </c>
      <c r="B8" s="15" t="s">
        <v>1</v>
      </c>
      <c r="C8" s="15" t="s">
        <v>21</v>
      </c>
      <c r="D8" s="15" t="s">
        <v>28</v>
      </c>
      <c r="E8" s="15" t="s">
        <v>2</v>
      </c>
      <c r="F8" s="15" t="s">
        <v>3</v>
      </c>
      <c r="G8" s="15" t="s">
        <v>11</v>
      </c>
      <c r="H8" s="15" t="s">
        <v>18</v>
      </c>
      <c r="I8" s="15" t="s">
        <v>4</v>
      </c>
    </row>
    <row r="9" spans="1:9">
      <c r="A9" s="8" t="s">
        <v>5</v>
      </c>
      <c r="B9" s="9" t="s">
        <v>6</v>
      </c>
      <c r="C9" s="9" t="s">
        <v>30</v>
      </c>
      <c r="D9" s="10">
        <v>233</v>
      </c>
      <c r="E9" s="11">
        <v>32793448</v>
      </c>
      <c r="F9" s="10">
        <v>0.66</v>
      </c>
      <c r="G9" s="10">
        <v>0.43</v>
      </c>
      <c r="H9" s="3">
        <f t="shared" ref="H9:H17" si="0">D9*E9*F9*G9</f>
        <v>2168479866.3792</v>
      </c>
      <c r="I9" s="4">
        <f>H9/$H$20</f>
        <v>0.2996914288755444</v>
      </c>
    </row>
    <row r="10" spans="1:9">
      <c r="A10" s="8" t="s">
        <v>23</v>
      </c>
      <c r="B10" s="9" t="s">
        <v>22</v>
      </c>
      <c r="C10" s="9" t="s">
        <v>30</v>
      </c>
      <c r="D10" s="10">
        <v>209</v>
      </c>
      <c r="E10" s="11">
        <v>20000000</v>
      </c>
      <c r="F10" s="10">
        <v>0.42</v>
      </c>
      <c r="G10" s="10">
        <v>0.82</v>
      </c>
      <c r="H10" s="3">
        <f t="shared" si="0"/>
        <v>1439592000</v>
      </c>
      <c r="I10" s="4">
        <f t="shared" ref="I10:I19" si="1">H10/$H$20</f>
        <v>0.19895660096590373</v>
      </c>
    </row>
    <row r="11" spans="1:9">
      <c r="A11" s="8" t="s">
        <v>7</v>
      </c>
      <c r="B11" s="9" t="s">
        <v>8</v>
      </c>
      <c r="C11" s="9" t="s">
        <v>30</v>
      </c>
      <c r="D11" s="10">
        <v>50</v>
      </c>
      <c r="E11" s="11">
        <v>41726020</v>
      </c>
      <c r="F11" s="10">
        <v>0.6</v>
      </c>
      <c r="G11" s="10">
        <f>VLOOKUP(B11,'[1]comp_SBITOP_novi FF'!$A$4:$F$13,6,FALSE)</f>
        <v>1</v>
      </c>
      <c r="H11" s="3">
        <f t="shared" si="0"/>
        <v>1251780600</v>
      </c>
      <c r="I11" s="4">
        <f t="shared" si="1"/>
        <v>0.17300041493079954</v>
      </c>
    </row>
    <row r="12" spans="1:9">
      <c r="A12" s="8" t="s">
        <v>14</v>
      </c>
      <c r="B12" s="9" t="s">
        <v>15</v>
      </c>
      <c r="C12" s="9" t="s">
        <v>30</v>
      </c>
      <c r="D12" s="10">
        <v>81.5</v>
      </c>
      <c r="E12" s="11">
        <v>17219662</v>
      </c>
      <c r="F12" s="10">
        <v>0.41</v>
      </c>
      <c r="G12" s="10">
        <f>VLOOKUP(B12,'[1]comp_SBITOP_novi FF'!$A$4:$F$13,6,FALSE)</f>
        <v>1</v>
      </c>
      <c r="H12" s="3">
        <f t="shared" si="0"/>
        <v>575395005.73000002</v>
      </c>
      <c r="I12" s="4">
        <f t="shared" si="1"/>
        <v>7.9521582887927628E-2</v>
      </c>
    </row>
    <row r="13" spans="1:9">
      <c r="A13" s="8" t="s">
        <v>12</v>
      </c>
      <c r="B13" s="9" t="s">
        <v>13</v>
      </c>
      <c r="C13" s="9" t="s">
        <v>30</v>
      </c>
      <c r="D13" s="10">
        <v>61</v>
      </c>
      <c r="E13" s="11">
        <v>22735148</v>
      </c>
      <c r="F13" s="10">
        <v>0.35</v>
      </c>
      <c r="G13" s="10">
        <f>VLOOKUP(B13,'[1]comp_SBITOP_novi FF'!$A$4:$F$13,6,FALSE)</f>
        <v>1</v>
      </c>
      <c r="H13" s="3">
        <f t="shared" si="0"/>
        <v>485395409.79999995</v>
      </c>
      <c r="I13" s="4">
        <f t="shared" si="1"/>
        <v>6.7083326983103486E-2</v>
      </c>
    </row>
    <row r="14" spans="1:9">
      <c r="A14" s="8" t="s">
        <v>17</v>
      </c>
      <c r="B14" s="12" t="s">
        <v>16</v>
      </c>
      <c r="C14" s="9" t="s">
        <v>30</v>
      </c>
      <c r="D14" s="10">
        <v>87</v>
      </c>
      <c r="E14" s="11">
        <v>14000000</v>
      </c>
      <c r="F14" s="10">
        <v>0.38</v>
      </c>
      <c r="G14" s="10">
        <f>VLOOKUP(B14,'[1]comp_SBITOP_novi FF'!$A$4:$F$13,6,FALSE)</f>
        <v>1</v>
      </c>
      <c r="H14" s="3">
        <f t="shared" si="0"/>
        <v>462840000</v>
      </c>
      <c r="I14" s="4">
        <f t="shared" si="1"/>
        <v>6.3966091219636451E-2</v>
      </c>
    </row>
    <row r="15" spans="1:9">
      <c r="A15" s="8" t="s">
        <v>26</v>
      </c>
      <c r="B15" s="9" t="s">
        <v>27</v>
      </c>
      <c r="C15" s="9" t="s">
        <v>30</v>
      </c>
      <c r="D15" s="10">
        <v>60</v>
      </c>
      <c r="E15" s="11">
        <v>8219250</v>
      </c>
      <c r="F15" s="10">
        <v>0.9</v>
      </c>
      <c r="G15" s="10">
        <f>VLOOKUP(B15,'[1]comp_SBITOP_novi FF'!$A$4:$F$13,6,FALSE)</f>
        <v>1</v>
      </c>
      <c r="H15" s="3">
        <f t="shared" si="0"/>
        <v>443839500</v>
      </c>
      <c r="I15" s="4">
        <f t="shared" si="1"/>
        <v>6.1340156304290544E-2</v>
      </c>
    </row>
    <row r="16" spans="1:9">
      <c r="A16" s="8" t="s">
        <v>9</v>
      </c>
      <c r="B16" s="9" t="s">
        <v>10</v>
      </c>
      <c r="C16" s="9" t="s">
        <v>30</v>
      </c>
      <c r="D16" s="10">
        <v>111</v>
      </c>
      <c r="E16" s="11">
        <v>6535478</v>
      </c>
      <c r="F16" s="10">
        <v>0.32</v>
      </c>
      <c r="G16" s="10">
        <f>VLOOKUP(B16,'[1]comp_SBITOP_novi FF'!$A$4:$F$13,6,FALSE)</f>
        <v>1</v>
      </c>
      <c r="H16" s="3">
        <f t="shared" si="0"/>
        <v>232140178.56</v>
      </c>
      <c r="I16" s="4">
        <f t="shared" si="1"/>
        <v>3.208257678141832E-2</v>
      </c>
    </row>
    <row r="17" spans="1:9">
      <c r="A17" s="8" t="s">
        <v>19</v>
      </c>
      <c r="B17" s="9" t="s">
        <v>20</v>
      </c>
      <c r="C17" s="9" t="s">
        <v>30</v>
      </c>
      <c r="D17" s="10">
        <v>28.1</v>
      </c>
      <c r="E17" s="11">
        <v>8079770</v>
      </c>
      <c r="F17" s="10">
        <v>0.55000000000000004</v>
      </c>
      <c r="G17" s="10">
        <f>VLOOKUP(B17,'[1]comp_SBITOP_novi FF'!$A$4:$F$13,6,FALSE)</f>
        <v>1</v>
      </c>
      <c r="H17" s="3">
        <f t="shared" si="0"/>
        <v>124872845.35000001</v>
      </c>
      <c r="I17" s="4">
        <f t="shared" si="1"/>
        <v>1.7257859771224737E-2</v>
      </c>
    </row>
    <row r="18" spans="1:9">
      <c r="A18" s="8" t="s">
        <v>31</v>
      </c>
      <c r="B18" s="9" t="s">
        <v>32</v>
      </c>
      <c r="C18" s="9" t="s">
        <v>30</v>
      </c>
      <c r="D18" s="10">
        <v>1.8</v>
      </c>
      <c r="E18" s="11">
        <v>73501750</v>
      </c>
      <c r="F18" s="10">
        <v>0.25</v>
      </c>
      <c r="G18" s="10">
        <v>1</v>
      </c>
      <c r="H18" s="3">
        <f t="shared" ref="H18:H19" si="2">D18*E18*F18*G18</f>
        <v>33075787.5</v>
      </c>
      <c r="I18" s="4">
        <f t="shared" si="1"/>
        <v>4.571188402874236E-3</v>
      </c>
    </row>
    <row r="19" spans="1:9">
      <c r="A19" s="8" t="s">
        <v>24</v>
      </c>
      <c r="B19" s="9" t="s">
        <v>25</v>
      </c>
      <c r="C19" s="9" t="s">
        <v>30</v>
      </c>
      <c r="D19" s="10">
        <v>60</v>
      </c>
      <c r="E19" s="11">
        <v>1793869</v>
      </c>
      <c r="F19" s="10">
        <v>0.17</v>
      </c>
      <c r="G19" s="10">
        <f>VLOOKUP(B19,'[1]comp_SBITOP_novi FF'!$A$4:$F$13,6,FALSE)</f>
        <v>1</v>
      </c>
      <c r="H19" s="11">
        <f t="shared" si="2"/>
        <v>18297463.800000001</v>
      </c>
      <c r="I19" s="17">
        <f t="shared" si="1"/>
        <v>2.528772877276804E-3</v>
      </c>
    </row>
    <row r="20" spans="1:9">
      <c r="A20" s="16" t="s">
        <v>29</v>
      </c>
      <c r="H20" s="7">
        <f>SUM(H9:H19)</f>
        <v>7235708657.1192007</v>
      </c>
      <c r="I20" s="13">
        <f>SUM(I9:I19)</f>
        <v>1</v>
      </c>
    </row>
    <row r="21" spans="1:9">
      <c r="I21" s="5"/>
    </row>
    <row r="22" spans="1:9">
      <c r="D22" s="6"/>
      <c r="E22" s="6"/>
      <c r="F22" s="6"/>
      <c r="G22" s="6"/>
      <c r="H22" s="6"/>
      <c r="I22" s="6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cd80d61784aca6ac17f4139be171ab5a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148be27155386ce01be8e830c21fa6a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  <ds:schemaRef ds:uri="6b80abd7-2b1d-4743-8455-21c52affcc27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E8093-FACC-4FED-B452-E39DA6291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0abd7-2b1d-4743-8455-21c52affcc27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Ana Matjan</cp:lastModifiedBy>
  <cp:lastPrinted>2020-09-16T12:48:37Z</cp:lastPrinted>
  <dcterms:created xsi:type="dcterms:W3CDTF">2010-06-16T08:05:56Z</dcterms:created>
  <dcterms:modified xsi:type="dcterms:W3CDTF">2026-04-01T13:24:23Z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