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6_podpisani/"/>
    </mc:Choice>
  </mc:AlternateContent>
  <xr:revisionPtr revIDLastSave="8" documentId="8_{6A836476-5CCD-450A-B061-18A63571D51F}" xr6:coauthVersionLast="47" xr6:coauthVersionMax="47" xr10:uidLastSave="{76DC1EA5-EA10-4578-BF44-AE06C2CD4766}"/>
  <bookViews>
    <workbookView xWindow="-120" yWindow="-120" windowWidth="29040" windowHeight="15720" xr2:uid="{00000000-000D-0000-FFFF-FFFF00000000}"/>
  </bookViews>
  <sheets>
    <sheet name="SBITOP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SBITOP!$A$8:$I$16</definedName>
    <definedName name="_xlnm.Print_Area" localSheetId="0">SBITOP!$A$1:$I$20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9" i="1"/>
  <c r="E10" i="1" l="1"/>
  <c r="E17" i="1"/>
  <c r="E19" i="1"/>
  <c r="E14" i="1"/>
  <c r="E11" i="1"/>
  <c r="E12" i="1"/>
  <c r="E15" i="1"/>
  <c r="E16" i="1"/>
  <c r="E13" i="1"/>
  <c r="E18" i="1"/>
  <c r="E9" i="1"/>
  <c r="G17" i="1"/>
  <c r="G19" i="1"/>
  <c r="G14" i="1"/>
  <c r="G12" i="1"/>
  <c r="G11" i="1"/>
  <c r="G15" i="1"/>
  <c r="G16" i="1"/>
  <c r="G13" i="1"/>
  <c r="H18" i="1" l="1"/>
  <c r="H9" i="1"/>
  <c r="H19" i="1"/>
  <c r="H11" i="1"/>
  <c r="H15" i="1" l="1"/>
  <c r="H13" i="1"/>
  <c r="H12" i="1"/>
  <c r="H10" i="1"/>
  <c r="H17" i="1"/>
  <c r="H14" i="1"/>
  <c r="H16" i="1"/>
  <c r="H20" i="1" l="1"/>
  <c r="I9" i="1" s="1"/>
  <c r="I18" i="1" l="1"/>
  <c r="I11" i="1"/>
  <c r="I14" i="1"/>
  <c r="I15" i="1"/>
  <c r="I16" i="1"/>
  <c r="I12" i="1"/>
  <c r="I10" i="1"/>
  <c r="I19" i="1"/>
  <c r="I17" i="1"/>
  <c r="I13" i="1"/>
  <c r="I20" i="1" l="1"/>
</calcChain>
</file>

<file path=xl/sharedStrings.xml><?xml version="1.0" encoding="utf-8"?>
<sst xmlns="http://schemas.openxmlformats.org/spreadsheetml/2006/main" count="44" uniqueCount="34">
  <si>
    <t>KRKA</t>
  </si>
  <si>
    <t>KRKG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</si>
  <si>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</si>
  <si>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</si>
  <si>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</si>
  <si>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</si>
  <si>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</si>
  <si>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</si>
  <si>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</si>
  <si>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</si>
  <si>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</si>
  <si>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</si>
  <si>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</si>
  <si>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</si>
  <si>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</si>
  <si>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</si>
  <si>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</si>
  <si>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</si>
  <si>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</si>
  <si>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>SALR</t>
  </si>
  <si>
    <t>SALUS</t>
  </si>
  <si>
    <t>neprekinjen</t>
  </si>
  <si>
    <t>VZZR</t>
  </si>
  <si>
    <t>VZAJEMNA</t>
  </si>
  <si>
    <t xml:space="preserve">COMPOSITION OF INDEX SBITOP AND SBITR FROM 22 JUNE 2026 </t>
  </si>
  <si>
    <t>Issuer</t>
  </si>
  <si>
    <t>Trading code</t>
  </si>
  <si>
    <t>Trading method</t>
  </si>
  <si>
    <t>Price in EUR (12 June 2026)</t>
  </si>
  <si>
    <t>Number of shares listed</t>
  </si>
  <si>
    <t>Free float factor - FF</t>
  </si>
  <si>
    <t>Representation factor of the stock - RF</t>
  </si>
  <si>
    <t>Index free float capitalisation (in EUR)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</si>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</sst>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  <charset val="1"/>
    </font>
    <font>
      <b/>
      <sz val="8"/>
      <color theme="0"/>
      <name val="Tahoma"/>
      <family val="2"/>
      <charset val="238"/>
    </font>
    <font>
      <sz val="8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30" fillId="0" borderId="0"/>
  </cellStyleXfs>
  <cellXfs count="16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9" fontId="29" fillId="33" borderId="11" xfId="45" applyFont="1" applyFill="1" applyBorder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vertical="center"/>
    </xf>
    <xf numFmtId="10" fontId="28" fillId="0" borderId="11" xfId="45" applyNumberFormat="1" applyFont="1" applyFill="1" applyBorder="1" applyAlignment="1">
      <alignment vertical="center"/>
    </xf>
    <xf numFmtId="0" fontId="32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center" vertical="center"/>
    </xf>
    <xf numFmtId="4" fontId="28" fillId="0" borderId="11" xfId="0" applyNumberFormat="1" applyFont="1" applyBorder="1" applyAlignment="1">
      <alignment vertical="center"/>
    </xf>
    <xf numFmtId="3" fontId="32" fillId="0" borderId="11" xfId="0" applyNumberFormat="1" applyFont="1" applyBorder="1" applyAlignment="1">
      <alignment vertical="center"/>
    </xf>
    <xf numFmtId="2" fontId="28" fillId="0" borderId="11" xfId="0" applyNumberFormat="1" applyFont="1" applyBorder="1" applyAlignment="1">
      <alignment vertical="center"/>
    </xf>
    <xf numFmtId="3" fontId="28" fillId="0" borderId="11" xfId="0" applyNumberFormat="1" applyFont="1" applyBorder="1" applyAlignment="1">
      <alignment vertical="center"/>
    </xf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al 5" xfId="83" xr:uid="{F4BEB987-6F05-49D6-B0D1-8ACD99D12BD9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301202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8_trgovanje/02_UPRAVLJANJE%20TRGA/Revizije/2_Indeksi/SBITOP%20indeks/05_Revizije/2026/2_Izredne/index_review_VZZR_DJ_final.xls" TargetMode="External"/><Relationship Id="rId2" Type="http://schemas.openxmlformats.org/officeDocument/2006/relationships/externalLinkPath" Target="https://borza.sharepoint.com/08_trgovanje/02_UPRAVLJANJE%20TRGA/Revizije/2_Indeksi/SBITOP%20indeks/05_Revizije/2026/2_Izredne/index_review_VZZR_DJ_final.xls" TargetMode="External"/><Relationship Id="rId1" Type="http://schemas.openxmlformats.org/officeDocument/2006/relationships/externalLinkPath" Target="/08_trgovanje/02_UPRAVLJANJE%20TRGA/Revizije/2_Indeksi/SBITOP%20indeks/05_Revizije/2026/2_Izredne/index_review_VZZR_DJ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8_trgovanje/02_UPRAVLJANJE%20TRGA/Revizije/2_Indeksi/SBITOP%20indeks/05_Revizije/2026/1_Redne/06/index_review_DJ_final.xls" TargetMode="External"/><Relationship Id="rId2" Type="http://schemas.openxmlformats.org/officeDocument/2006/relationships/externalLinkPath" Target="https://borza.sharepoint.com/08_trgovanje/02_UPRAVLJANJE%20TRGA/Revizije/2_Indeksi/SBITOP%20indeks/05_Revizije/2026/1_Redne/06/index_review_DJ_final.xls" TargetMode="External"/><Relationship Id="rId1" Type="http://schemas.openxmlformats.org/officeDocument/2006/relationships/externalLinkPath" Target="/08_trgovanje/02_UPRAVLJANJE%20TRGA/Revizije/2_Indeksi/SBITOP%20indeks/05_Revizije/2026/1_Redne/06/index_review_DJ_final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8_trgovanje/02_UPRAVLJANJE%20TRGA/Revizije/2_Indeksi/SBITOP%20indeks/05_Revizije/2026/03/index_review_KD_final.xls" TargetMode="External"/><Relationship Id="rId2" Type="http://schemas.openxmlformats.org/officeDocument/2006/relationships/externalLinkPath" Target="https://borza.sharepoint.com/08_trgovanje/02_UPRAVLJANJE%20TRGA/Revizije/2_Indeksi/SBITOP%20indeks/05_Revizije/2026/03/index_review_KD_final.xls" TargetMode="External"/><Relationship Id="rId1" Type="http://schemas.openxmlformats.org/officeDocument/2006/relationships/externalLinkPath" Target="/08_trgovanje/02_UPRAVLJANJE%20TRGA/Revizije/2_Indeksi/SBITOP%20indeks/05_Revizije/2026/03/index_review_KD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_SBITOP_novi FF"/>
    </sheetNames>
    <sheetDataSet>
      <sheetData sheetId="0">
        <row r="4">
          <cell r="A4" t="str">
            <v>KRKG</v>
          </cell>
          <cell r="B4">
            <v>32793448</v>
          </cell>
        </row>
        <row r="5">
          <cell r="A5" t="str">
            <v>NLBR</v>
          </cell>
          <cell r="B5">
            <v>20000000</v>
          </cell>
        </row>
        <row r="6">
          <cell r="A6" t="str">
            <v>CICG</v>
          </cell>
          <cell r="B6">
            <v>8079770</v>
          </cell>
        </row>
        <row r="7">
          <cell r="A7" t="str">
            <v>EQNX</v>
          </cell>
          <cell r="B7">
            <v>1793869</v>
          </cell>
        </row>
        <row r="8">
          <cell r="A8" t="str">
            <v>LKPG</v>
          </cell>
          <cell r="B8">
            <v>14000000</v>
          </cell>
        </row>
        <row r="9">
          <cell r="A9" t="str">
            <v>PETG</v>
          </cell>
          <cell r="B9">
            <v>41726020</v>
          </cell>
        </row>
        <row r="10">
          <cell r="A10" t="str">
            <v>POSR</v>
          </cell>
          <cell r="B10">
            <v>17219662</v>
          </cell>
        </row>
        <row r="11">
          <cell r="A11" t="str">
            <v>SALR</v>
          </cell>
          <cell r="B11">
            <v>8219250</v>
          </cell>
        </row>
        <row r="12">
          <cell r="A12" t="str">
            <v>TLSG</v>
          </cell>
          <cell r="B12">
            <v>6535478</v>
          </cell>
        </row>
        <row r="13">
          <cell r="A13" t="str">
            <v>ZVTG</v>
          </cell>
          <cell r="B13">
            <v>22735148</v>
          </cell>
        </row>
        <row r="14">
          <cell r="A14" t="str">
            <v>VZZR</v>
          </cell>
          <cell r="B14">
            <v>73501750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_SBITOP_novi FF"/>
    </sheetNames>
    <sheetDataSet>
      <sheetData sheetId="0">
        <row r="4">
          <cell r="A4" t="str">
            <v>KRKG</v>
          </cell>
          <cell r="B4">
            <v>32793448</v>
          </cell>
          <cell r="C4">
            <v>260</v>
          </cell>
          <cell r="D4">
            <v>0.65</v>
          </cell>
        </row>
        <row r="5">
          <cell r="A5" t="str">
            <v>NLBR</v>
          </cell>
          <cell r="B5">
            <v>20000000</v>
          </cell>
          <cell r="C5">
            <v>226</v>
          </cell>
          <cell r="D5">
            <v>0.42</v>
          </cell>
        </row>
        <row r="6">
          <cell r="A6" t="str">
            <v>CICG</v>
          </cell>
          <cell r="B6">
            <v>8079770</v>
          </cell>
          <cell r="C6">
            <v>31.7</v>
          </cell>
          <cell r="D6">
            <v>0.55000000000000004</v>
          </cell>
        </row>
        <row r="7">
          <cell r="A7" t="str">
            <v>EQNX</v>
          </cell>
          <cell r="B7">
            <v>1793869</v>
          </cell>
          <cell r="C7">
            <v>63</v>
          </cell>
          <cell r="D7">
            <v>0.17</v>
          </cell>
        </row>
        <row r="8">
          <cell r="A8" t="str">
            <v>LKPG</v>
          </cell>
          <cell r="B8">
            <v>14000000</v>
          </cell>
          <cell r="C8">
            <v>98</v>
          </cell>
          <cell r="D8">
            <v>0.38</v>
          </cell>
        </row>
        <row r="9">
          <cell r="A9" t="str">
            <v>PETG</v>
          </cell>
          <cell r="B9">
            <v>41726020</v>
          </cell>
          <cell r="C9">
            <v>53.4</v>
          </cell>
          <cell r="D9">
            <v>0.6</v>
          </cell>
        </row>
        <row r="10">
          <cell r="A10" t="str">
            <v>POSR</v>
          </cell>
          <cell r="B10">
            <v>17219662</v>
          </cell>
          <cell r="C10">
            <v>83.4</v>
          </cell>
          <cell r="D10">
            <v>0.41</v>
          </cell>
        </row>
        <row r="11">
          <cell r="A11" t="str">
            <v>SALR</v>
          </cell>
          <cell r="B11">
            <v>8219250</v>
          </cell>
          <cell r="C11">
            <v>60.5</v>
          </cell>
          <cell r="D11">
            <v>0.9</v>
          </cell>
        </row>
        <row r="12">
          <cell r="A12" t="str">
            <v>TLSG</v>
          </cell>
          <cell r="B12">
            <v>6535478</v>
          </cell>
          <cell r="C12">
            <v>140</v>
          </cell>
          <cell r="D12">
            <v>0.31</v>
          </cell>
        </row>
        <row r="13">
          <cell r="A13" t="str">
            <v>ZVTG</v>
          </cell>
          <cell r="B13">
            <v>22735148</v>
          </cell>
          <cell r="C13">
            <v>67.8</v>
          </cell>
          <cell r="D13">
            <v>0.35</v>
          </cell>
        </row>
        <row r="14">
          <cell r="A14" t="str">
            <v>VZZR</v>
          </cell>
          <cell r="B14">
            <v>73501750</v>
          </cell>
          <cell r="C14">
            <v>1.25</v>
          </cell>
          <cell r="D14">
            <v>0.26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_SBITOP_novi FF"/>
    </sheetNames>
    <sheetDataSet>
      <sheetData sheetId="0" refreshError="1">
        <row r="1">
          <cell r="A1" t="str">
            <v>RF weighting factor / BTS input calculation:</v>
          </cell>
        </row>
        <row r="3">
          <cell r="A3" t="str">
            <v>Insert code:</v>
          </cell>
          <cell r="B3" t="str">
            <v>Insert q:</v>
          </cell>
          <cell r="C3" t="str">
            <v>Insert p:</v>
          </cell>
          <cell r="D3" t="str">
            <v>Insert FF:</v>
          </cell>
          <cell r="E3" t="str">
            <v>Calc.cap.(ex RF)</v>
          </cell>
          <cell r="F3" t="str">
            <v>RF:</v>
          </cell>
        </row>
        <row r="4">
          <cell r="A4" t="str">
            <v>KRKG</v>
          </cell>
          <cell r="B4">
            <v>32793448</v>
          </cell>
          <cell r="C4">
            <v>230</v>
          </cell>
          <cell r="D4">
            <v>0.66</v>
          </cell>
          <cell r="E4">
            <v>4978045406.4000006</v>
          </cell>
          <cell r="F4">
            <v>0.44999999999999951</v>
          </cell>
        </row>
        <row r="5">
          <cell r="A5" t="str">
            <v>NLBR</v>
          </cell>
          <cell r="B5">
            <v>20000000</v>
          </cell>
          <cell r="C5">
            <v>214</v>
          </cell>
          <cell r="D5">
            <v>0.42</v>
          </cell>
          <cell r="E5">
            <v>1797600000</v>
          </cell>
          <cell r="F5">
            <v>0.83999999999999986</v>
          </cell>
        </row>
        <row r="6">
          <cell r="A6" t="str">
            <v>CICG</v>
          </cell>
          <cell r="B6">
            <v>8079770</v>
          </cell>
          <cell r="C6">
            <v>29.2</v>
          </cell>
          <cell r="D6">
            <v>0.55000000000000004</v>
          </cell>
          <cell r="E6">
            <v>129761106.20000002</v>
          </cell>
          <cell r="F6">
            <v>1</v>
          </cell>
        </row>
        <row r="7">
          <cell r="A7" t="str">
            <v>EQNX</v>
          </cell>
          <cell r="B7">
            <v>1793869</v>
          </cell>
          <cell r="C7">
            <v>63</v>
          </cell>
          <cell r="D7">
            <v>0.17</v>
          </cell>
          <cell r="E7">
            <v>19212336.990000002</v>
          </cell>
          <cell r="F7">
            <v>1</v>
          </cell>
        </row>
        <row r="8">
          <cell r="A8" t="str">
            <v>LKPG</v>
          </cell>
          <cell r="B8">
            <v>14000000</v>
          </cell>
          <cell r="C8">
            <v>90</v>
          </cell>
          <cell r="D8">
            <v>0.38</v>
          </cell>
          <cell r="E8">
            <v>478800000</v>
          </cell>
          <cell r="F8">
            <v>1</v>
          </cell>
        </row>
        <row r="9">
          <cell r="A9" t="str">
            <v>PETG</v>
          </cell>
          <cell r="B9">
            <v>41726020</v>
          </cell>
          <cell r="C9">
            <v>52.8</v>
          </cell>
          <cell r="D9">
            <v>0.6</v>
          </cell>
          <cell r="E9">
            <v>1321880313.5999999</v>
          </cell>
          <cell r="F9">
            <v>1</v>
          </cell>
        </row>
        <row r="10">
          <cell r="A10" t="str">
            <v>POSR</v>
          </cell>
          <cell r="B10">
            <v>17219662</v>
          </cell>
          <cell r="C10">
            <v>88</v>
          </cell>
          <cell r="D10">
            <v>0.41</v>
          </cell>
          <cell r="E10">
            <v>621285404.95999992</v>
          </cell>
          <cell r="F10">
            <v>1</v>
          </cell>
        </row>
        <row r="11">
          <cell r="A11" t="str">
            <v>SALR</v>
          </cell>
          <cell r="B11">
            <v>8219250</v>
          </cell>
          <cell r="C11">
            <v>65</v>
          </cell>
          <cell r="D11">
            <v>0.9</v>
          </cell>
          <cell r="E11">
            <v>480826125</v>
          </cell>
          <cell r="F11">
            <v>1</v>
          </cell>
        </row>
        <row r="12">
          <cell r="A12" t="str">
            <v>TLSG</v>
          </cell>
          <cell r="B12">
            <v>6535478</v>
          </cell>
          <cell r="C12">
            <v>110</v>
          </cell>
          <cell r="D12">
            <v>0.32</v>
          </cell>
          <cell r="E12">
            <v>230048825.59999999</v>
          </cell>
          <cell r="F12">
            <v>1</v>
          </cell>
        </row>
        <row r="13">
          <cell r="A13" t="str">
            <v>ZVTG</v>
          </cell>
          <cell r="B13">
            <v>22735148</v>
          </cell>
          <cell r="C13">
            <v>65.400000000000006</v>
          </cell>
          <cell r="D13">
            <v>0.35</v>
          </cell>
          <cell r="E13">
            <v>520407537.71999997</v>
          </cell>
          <cell r="F13">
            <v>1</v>
          </cell>
        </row>
        <row r="14">
          <cell r="A14">
            <v>10</v>
          </cell>
          <cell r="B14">
            <v>173102645</v>
          </cell>
          <cell r="C14">
            <v>1007.4</v>
          </cell>
          <cell r="D14">
            <v>4.7600000000000007</v>
          </cell>
          <cell r="E14">
            <v>7552326082.9499969</v>
          </cell>
          <cell r="F14">
            <v>1</v>
          </cell>
        </row>
        <row r="15">
          <cell r="A15" t="str">
            <v>5-15 constituents methodology limit</v>
          </cell>
        </row>
        <row r="18">
          <cell r="A18" t="str">
            <v>vzeti tečaje in št. delnic na dan 22.1.2026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20"/>
  <sheetViews>
    <sheetView tabSelected="1" view="pageBreakPreview" zoomScaleNormal="100" zoomScaleSheetLayoutView="100" workbookViewId="0">
      <selection activeCell="G27" sqref="G27"/>
    </sheetView>
  </sheetViews>
  <sheetFormatPr defaultColWidth="9.140625" defaultRowHeight="12.75"/>
  <cols>
    <col min="1" max="1" width="19" style="2" customWidth="1"/>
    <col min="2" max="3" width="9.42578125" style="2" customWidth="1"/>
    <col min="4" max="4" width="10" style="2" customWidth="1"/>
    <col min="5" max="5" width="10.7109375" style="2" customWidth="1"/>
    <col min="6" max="6" width="9.5703125" style="2" customWidth="1"/>
    <col min="7" max="7" width="10.28515625" style="2" customWidth="1"/>
    <col min="8" max="8" width="13.140625" style="2" customWidth="1"/>
    <col min="9" max="9" width="8" style="2" customWidth="1"/>
    <col min="10" max="16384" width="9.140625" style="2"/>
  </cols>
  <sheetData>
    <row r="6" spans="1:9">
      <c r="A6" s="1" t="s">
        <v>24</v>
      </c>
    </row>
    <row r="7" spans="1:9">
      <c r="A7" s="1"/>
    </row>
    <row r="8" spans="1:9" ht="64.5" customHeight="1">
      <c r="A8" s="6" t="s">
        <v>25</v>
      </c>
      <c r="B8" s="7" t="s">
        <v>26</v>
      </c>
      <c r="C8" s="7" t="s">
        <v>27</v>
      </c>
      <c r="D8" s="7" t="s">
        <v>28</v>
      </c>
      <c r="E8" s="7" t="s">
        <v>29</v>
      </c>
      <c r="F8" s="7" t="s">
        <v>30</v>
      </c>
      <c r="G8" s="7" t="s">
        <v>31</v>
      </c>
      <c r="H8" s="7" t="s">
        <v>32</v>
      </c>
      <c r="I8" s="7" t="s">
        <v>33</v>
      </c>
    </row>
    <row r="9" spans="1:9">
      <c r="A9" s="10" t="s">
        <v>0</v>
      </c>
      <c r="B9" s="11" t="s">
        <v>1</v>
      </c>
      <c r="C9" s="11" t="s">
        <v>21</v>
      </c>
      <c r="D9" s="12">
        <v>260</v>
      </c>
      <c r="E9" s="13">
        <f>VLOOKUP(B9,'[1]comp_SBITOP_novi FF'!A$4:B$14,2,0)</f>
        <v>32793448</v>
      </c>
      <c r="F9" s="14">
        <f>VLOOKUP(B9,'[2]comp_SBITOP_novi FF'!A$4:D$14,4,0)</f>
        <v>0.65</v>
      </c>
      <c r="G9" s="12">
        <v>0.42</v>
      </c>
      <c r="H9" s="15">
        <f t="shared" ref="H9:H19" si="0">D9*E9*F9*G9</f>
        <v>2327678939.04</v>
      </c>
      <c r="I9" s="9">
        <f>H9/$H$20</f>
        <v>0.29895343731283935</v>
      </c>
    </row>
    <row r="10" spans="1:9">
      <c r="A10" s="10" t="s">
        <v>8</v>
      </c>
      <c r="B10" s="11" t="s">
        <v>9</v>
      </c>
      <c r="C10" s="11" t="s">
        <v>21</v>
      </c>
      <c r="D10" s="12">
        <v>226</v>
      </c>
      <c r="E10" s="13">
        <f>VLOOKUP(B10,'[1]comp_SBITOP_novi FF'!A$4:B$14,2,0)</f>
        <v>20000000</v>
      </c>
      <c r="F10" s="14">
        <f>VLOOKUP(B10,'[2]comp_SBITOP_novi FF'!A$4:D$14,4,0)</f>
        <v>0.42</v>
      </c>
      <c r="G10" s="12">
        <v>0.81999999999999984</v>
      </c>
      <c r="H10" s="15">
        <f t="shared" si="0"/>
        <v>1556687999.9999998</v>
      </c>
      <c r="I10" s="9">
        <f t="shared" ref="I10:I19" si="1">H10/$H$20</f>
        <v>0.19993188090432432</v>
      </c>
    </row>
    <row r="11" spans="1:9">
      <c r="A11" s="10" t="s">
        <v>2</v>
      </c>
      <c r="B11" s="11" t="s">
        <v>3</v>
      </c>
      <c r="C11" s="11" t="s">
        <v>21</v>
      </c>
      <c r="D11" s="12">
        <v>53.4</v>
      </c>
      <c r="E11" s="13">
        <f>VLOOKUP(B11,'[1]comp_SBITOP_novi FF'!A$4:B$14,2,0)</f>
        <v>41726020</v>
      </c>
      <c r="F11" s="14">
        <f>VLOOKUP(B11,'[2]comp_SBITOP_novi FF'!A$4:D$14,4,0)</f>
        <v>0.6</v>
      </c>
      <c r="G11" s="12">
        <f>VLOOKUP(B11,'[3]comp_SBITOP_novi FF'!$A$1:$F$65536,6,0)</f>
        <v>1</v>
      </c>
      <c r="H11" s="15">
        <f t="shared" si="0"/>
        <v>1336901680.8</v>
      </c>
      <c r="I11" s="9">
        <f t="shared" si="1"/>
        <v>0.17170381452577307</v>
      </c>
    </row>
    <row r="12" spans="1:9">
      <c r="A12" s="10" t="s">
        <v>6</v>
      </c>
      <c r="B12" s="11" t="s">
        <v>7</v>
      </c>
      <c r="C12" s="11" t="s">
        <v>21</v>
      </c>
      <c r="D12" s="12">
        <v>83.4</v>
      </c>
      <c r="E12" s="13">
        <f>VLOOKUP(B12,'[1]comp_SBITOP_novi FF'!A$4:B$14,2,0)</f>
        <v>17219662</v>
      </c>
      <c r="F12" s="14">
        <f>VLOOKUP(B12,'[2]comp_SBITOP_novi FF'!A$4:D$14,4,0)</f>
        <v>0.41</v>
      </c>
      <c r="G12" s="12">
        <f>VLOOKUP(B12,'[3]comp_SBITOP_novi FF'!$A$1:$F$65536,6,0)</f>
        <v>1</v>
      </c>
      <c r="H12" s="15">
        <f t="shared" si="0"/>
        <v>588809122.42800009</v>
      </c>
      <c r="I12" s="9">
        <f t="shared" si="1"/>
        <v>7.5623191892437436E-2</v>
      </c>
    </row>
    <row r="13" spans="1:9">
      <c r="A13" s="10" t="s">
        <v>4</v>
      </c>
      <c r="B13" s="11" t="s">
        <v>5</v>
      </c>
      <c r="C13" s="11" t="s">
        <v>21</v>
      </c>
      <c r="D13" s="12">
        <v>67.8</v>
      </c>
      <c r="E13" s="13">
        <f>VLOOKUP(B13,'[1]comp_SBITOP_novi FF'!A$4:B$14,2,0)</f>
        <v>22735148</v>
      </c>
      <c r="F13" s="14">
        <f>VLOOKUP(B13,'[2]comp_SBITOP_novi FF'!A$4:D$14,4,0)</f>
        <v>0.35</v>
      </c>
      <c r="G13" s="12">
        <f>VLOOKUP(B13,'[3]comp_SBITOP_novi FF'!$A$1:$F$65536,6,0)</f>
        <v>1</v>
      </c>
      <c r="H13" s="15">
        <f t="shared" si="0"/>
        <v>539505062.03999996</v>
      </c>
      <c r="I13" s="9">
        <f t="shared" si="1"/>
        <v>6.9290867412777249E-2</v>
      </c>
    </row>
    <row r="14" spans="1:9">
      <c r="A14" s="10" t="s">
        <v>12</v>
      </c>
      <c r="B14" s="11" t="s">
        <v>13</v>
      </c>
      <c r="C14" s="11" t="s">
        <v>21</v>
      </c>
      <c r="D14" s="12">
        <v>98</v>
      </c>
      <c r="E14" s="13">
        <f>VLOOKUP(B14,'[1]comp_SBITOP_novi FF'!A$4:B$14,2,0)</f>
        <v>14000000</v>
      </c>
      <c r="F14" s="14">
        <f>VLOOKUP(B14,'[2]comp_SBITOP_novi FF'!A$4:D$14,4,0)</f>
        <v>0.38</v>
      </c>
      <c r="G14" s="12">
        <f>VLOOKUP(B14,'[3]comp_SBITOP_novi FF'!$A$1:$F$65536,6,0)</f>
        <v>1</v>
      </c>
      <c r="H14" s="15">
        <f t="shared" si="0"/>
        <v>521360000</v>
      </c>
      <c r="I14" s="9">
        <f t="shared" si="1"/>
        <v>6.6960422016665216E-2</v>
      </c>
    </row>
    <row r="15" spans="1:9">
      <c r="A15" s="10" t="s">
        <v>20</v>
      </c>
      <c r="B15" s="11" t="s">
        <v>19</v>
      </c>
      <c r="C15" s="11" t="s">
        <v>21</v>
      </c>
      <c r="D15" s="12">
        <v>60.5</v>
      </c>
      <c r="E15" s="13">
        <f>VLOOKUP(B15,'[1]comp_SBITOP_novi FF'!A$4:B$14,2,0)</f>
        <v>8219250</v>
      </c>
      <c r="F15" s="14">
        <f>VLOOKUP(B15,'[2]comp_SBITOP_novi FF'!A$4:D$14,4,0)</f>
        <v>0.9</v>
      </c>
      <c r="G15" s="12">
        <f>VLOOKUP(B15,'[3]comp_SBITOP_novi FF'!$A$1:$F$65536,6,0)</f>
        <v>1</v>
      </c>
      <c r="H15" s="15">
        <f t="shared" si="0"/>
        <v>447538162.5</v>
      </c>
      <c r="I15" s="9">
        <f t="shared" si="1"/>
        <v>5.7479177975991433E-2</v>
      </c>
    </row>
    <row r="16" spans="1:9">
      <c r="A16" s="10" t="s">
        <v>10</v>
      </c>
      <c r="B16" s="11" t="s">
        <v>11</v>
      </c>
      <c r="C16" s="11" t="s">
        <v>21</v>
      </c>
      <c r="D16" s="12">
        <v>140</v>
      </c>
      <c r="E16" s="13">
        <f>VLOOKUP(B16,'[1]comp_SBITOP_novi FF'!A$4:B$14,2,0)</f>
        <v>6535478</v>
      </c>
      <c r="F16" s="14">
        <f>VLOOKUP(B16,'[2]comp_SBITOP_novi FF'!A$4:D$14,4,0)</f>
        <v>0.31</v>
      </c>
      <c r="G16" s="12">
        <f>VLOOKUP(B16,'[3]comp_SBITOP_novi FF'!$A$1:$F$65536,6,0)</f>
        <v>1</v>
      </c>
      <c r="H16" s="15">
        <f t="shared" si="0"/>
        <v>283639745.19999999</v>
      </c>
      <c r="I16" s="9">
        <f t="shared" si="1"/>
        <v>3.6429026084263065E-2</v>
      </c>
    </row>
    <row r="17" spans="1:9">
      <c r="A17" s="10" t="s">
        <v>14</v>
      </c>
      <c r="B17" s="11" t="s">
        <v>15</v>
      </c>
      <c r="C17" s="11" t="s">
        <v>21</v>
      </c>
      <c r="D17" s="12">
        <v>31.7</v>
      </c>
      <c r="E17" s="13">
        <f>VLOOKUP(B17,'[1]comp_SBITOP_novi FF'!A$4:B$14,2,0)</f>
        <v>8079770</v>
      </c>
      <c r="F17" s="14">
        <f>VLOOKUP(B17,'[2]comp_SBITOP_novi FF'!A$4:D$14,4,0)</f>
        <v>0.55000000000000004</v>
      </c>
      <c r="G17" s="12">
        <f>VLOOKUP(B17,'[3]comp_SBITOP_novi FF'!$A$1:$F$65536,6,0)</f>
        <v>1</v>
      </c>
      <c r="H17" s="15">
        <f t="shared" si="0"/>
        <v>140870789.95000002</v>
      </c>
      <c r="I17" s="9">
        <f t="shared" si="1"/>
        <v>1.8092618430399342E-2</v>
      </c>
    </row>
    <row r="18" spans="1:9">
      <c r="A18" s="10" t="s">
        <v>23</v>
      </c>
      <c r="B18" s="11" t="s">
        <v>22</v>
      </c>
      <c r="C18" s="11" t="s">
        <v>21</v>
      </c>
      <c r="D18" s="12">
        <v>1.25</v>
      </c>
      <c r="E18" s="13">
        <f>VLOOKUP(B18,'[1]comp_SBITOP_novi FF'!A$4:B$14,2,0)</f>
        <v>73501750</v>
      </c>
      <c r="F18" s="14">
        <f>VLOOKUP(B18,'[2]comp_SBITOP_novi FF'!A$4:D$14,4,0)</f>
        <v>0.26</v>
      </c>
      <c r="G18" s="12">
        <v>1</v>
      </c>
      <c r="H18" s="15">
        <f t="shared" si="0"/>
        <v>23888068.75</v>
      </c>
      <c r="I18" s="9">
        <f t="shared" si="1"/>
        <v>3.0680435105553019E-3</v>
      </c>
    </row>
    <row r="19" spans="1:9">
      <c r="A19" s="10" t="s">
        <v>17</v>
      </c>
      <c r="B19" s="11" t="s">
        <v>18</v>
      </c>
      <c r="C19" s="11" t="s">
        <v>21</v>
      </c>
      <c r="D19" s="12">
        <v>63</v>
      </c>
      <c r="E19" s="13">
        <f>VLOOKUP(B19,'[1]comp_SBITOP_novi FF'!A$4:B$14,2,0)</f>
        <v>1793869</v>
      </c>
      <c r="F19" s="14">
        <f>VLOOKUP(B19,'[2]comp_SBITOP_novi FF'!A$4:D$14,4,0)</f>
        <v>0.17</v>
      </c>
      <c r="G19" s="12">
        <f>VLOOKUP(B19,'[3]comp_SBITOP_novi FF'!$A$1:$F$65536,6,0)</f>
        <v>1</v>
      </c>
      <c r="H19" s="15">
        <f t="shared" si="0"/>
        <v>19212336.990000002</v>
      </c>
      <c r="I19" s="9">
        <f t="shared" si="1"/>
        <v>2.4675199339741975E-3</v>
      </c>
    </row>
    <row r="20" spans="1:9">
      <c r="A20" s="8" t="s">
        <v>16</v>
      </c>
      <c r="B20" s="8"/>
      <c r="C20" s="8"/>
      <c r="D20" s="3"/>
      <c r="E20" s="3"/>
      <c r="F20" s="3"/>
      <c r="G20" s="3"/>
      <c r="H20" s="4">
        <f>SUM(H9:H19)</f>
        <v>7786091907.698</v>
      </c>
      <c r="I20" s="5">
        <f>SUM(I9:I19)</f>
        <v>1</v>
      </c>
    </row>
  </sheetData>
  <autoFilter ref="A8:I16" xr:uid="{00000000-0009-0000-0000-000000000000}">
    <sortState xmlns:xlrd2="http://schemas.microsoft.com/office/spreadsheetml/2017/richdata2" ref="A9:I19">
      <sortCondition descending="1" ref="I8:I16"/>
    </sortState>
  </autoFilter>
  <sortState xmlns:xlrd2="http://schemas.microsoft.com/office/spreadsheetml/2017/richdata2" ref="A9:I19">
    <sortCondition descending="1" ref="H9:H19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cd80d61784aca6ac17f4139be171ab5a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148be27155386ce01be8e830c21fa6a8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  <ds:schemaRef ds:uri="6b80abd7-2b1d-4743-8455-21c52affcc27"/>
  </ds:schemaRefs>
</ds:datastoreItem>
</file>

<file path=customXml/itemProps3.xml><?xml version="1.0" encoding="utf-8"?>
<ds:datastoreItem xmlns:ds="http://schemas.openxmlformats.org/officeDocument/2006/customXml" ds:itemID="{3776ED28-C92F-4E9F-9E11-539803B96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80abd7-2b1d-4743-8455-21c52affcc27"/>
    <ds:schemaRef ds:uri="168aaedd-d79b-47ec-a54c-d4b731b0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Darja Jermaniš</cp:lastModifiedBy>
  <cp:revision/>
  <dcterms:created xsi:type="dcterms:W3CDTF">2010-06-16T08:05:56Z</dcterms:created>
  <dcterms:modified xsi:type="dcterms:W3CDTF">2026-06-15T12:05:39Z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